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5" yWindow="-105" windowWidth="19425" windowHeight="10425" tabRatio="879"/>
  </bookViews>
  <sheets>
    <sheet name="1. Założenia" sheetId="2" r:id="rId1"/>
    <sheet name="2. Nakłady" sheetId="3" r:id="rId2"/>
    <sheet name="2.a Struktura_kosztów" sheetId="21" r:id="rId3"/>
    <sheet name="3. Przychody" sheetId="18" r:id="rId4"/>
    <sheet name="4. Koszty operacyjne" sheetId="17" r:id="rId5"/>
    <sheet name="5. Przepływy" sheetId="19" r:id="rId6"/>
    <sheet name="6. Wsk. rentowności; Luka" sheetId="10" r:id="rId7"/>
    <sheet name="7. Analiza ekonomiczna" sheetId="13" r:id="rId8"/>
    <sheet name="Listy wyboru" sheetId="15" state="hidden" r:id="rId9"/>
  </sheets>
  <definedNames>
    <definedName name="_xlnm.Print_Area" localSheetId="0">'1. Założenia'!$A$1:$O$24</definedName>
    <definedName name="_xlnm.Print_Area" localSheetId="1">'2. Nakłady'!$A$1:$X$162</definedName>
    <definedName name="_xlnm.Print_Area" localSheetId="3">'3. Przychody'!$A$1:$K$16</definedName>
    <definedName name="_xlnm.Print_Area" localSheetId="4">'4. Koszty operacyjne'!$A$1:$K$19</definedName>
    <definedName name="_xlnm.Print_Area" localSheetId="5">'5. Przepływy'!$A$1:$K$30</definedName>
    <definedName name="_xlnm.Print_Area" localSheetId="6">'6. Wsk. rentowności; Luka'!$A$1:$L$30</definedName>
    <definedName name="_xlnm.Print_Area" localSheetId="7">'7. Analiza ekonomiczna'!$A$1:$F$21</definedName>
    <definedName name="_xlnm.Print_Titles" localSheetId="3">'3. Przychody'!$A:$A,'3. Przychody'!$3:$3</definedName>
    <definedName name="_xlnm.Print_Titles" localSheetId="4">'4. Koszty operacyjne'!$A:$A,'4. Koszty operacyjne'!$3:$3</definedName>
    <definedName name="_xlnm.Print_Titles" localSheetId="5">'5. Przepływy'!$A:$A,'5. Przepływy'!$3:$3</definedName>
    <definedName name="Z_4B5DA7B8_D2FE_4486_B62F_E16B3645B5F7_.wvu.PrintArea" localSheetId="3" hidden="1">'3. Przychody'!$A$1:$K$8</definedName>
    <definedName name="Z_4B5DA7B8_D2FE_4486_B62F_E16B3645B5F7_.wvu.PrintArea" localSheetId="4" hidden="1">'4. Koszty operacyjne'!$A$1:$K$9</definedName>
    <definedName name="Z_4B5DA7B8_D2FE_4486_B62F_E16B3645B5F7_.wvu.PrintArea" localSheetId="5" hidden="1">'5. Przepływy'!$A$1:$K$10</definedName>
    <definedName name="Z_4B5DA7B8_D2FE_4486_B62F_E16B3645B5F7_.wvu.PrintArea" localSheetId="6" hidden="1">'6. Wsk. rentowności; Luka'!$A$1:$L$16</definedName>
    <definedName name="Z_4B5DA7B8_D2FE_4486_B62F_E16B3645B5F7_.wvu.PrintArea" localSheetId="7" hidden="1">'7. Analiza ekonomiczna'!$B$1:$N$1</definedName>
    <definedName name="Z_4B5DA7B8_D2FE_4486_B62F_E16B3645B5F7_.wvu.PrintTitles" localSheetId="3" hidden="1">'3. Przychody'!$A:$A,'3. Przychody'!$3:$3</definedName>
    <definedName name="Z_4B5DA7B8_D2FE_4486_B62F_E16B3645B5F7_.wvu.PrintTitles" localSheetId="4" hidden="1">'4. Koszty operacyjne'!$A:$A,'4. Koszty operacyjne'!$3:$3</definedName>
    <definedName name="Z_4B5DA7B8_D2FE_4486_B62F_E16B3645B5F7_.wvu.PrintTitles" localSheetId="5" hidden="1">'5. Przepływy'!$A:$A,'5. Przepływy'!$3:$3</definedName>
    <definedName name="Z_4B5DA7B8_D2FE_4486_B62F_E16B3645B5F7_.wvu.Rows" localSheetId="6" hidden="1">'6. Wsk. rentowności; Luka'!$13:$13,'6. Wsk. rentowności; Luka'!#REF!</definedName>
    <definedName name="Z_4B5DA7B8_D2FE_4486_B62F_E16B3645B5F7_.wvu.Rows" localSheetId="7" hidden="1">'7. Analiza ekonomiczna'!#REF!,'7. Analiza ekonomiczna'!#REF!</definedName>
    <definedName name="Z_4F7FA9F7_6982_4D1A_B869_13D3349DEE4E_.wvu.PrintArea" localSheetId="3" hidden="1">'3. Przychody'!$A$1:$K$8</definedName>
    <definedName name="Z_4F7FA9F7_6982_4D1A_B869_13D3349DEE4E_.wvu.PrintArea" localSheetId="4" hidden="1">'4. Koszty operacyjne'!$A$1:$K$9</definedName>
    <definedName name="Z_4F7FA9F7_6982_4D1A_B869_13D3349DEE4E_.wvu.PrintArea" localSheetId="5" hidden="1">'5. Przepływy'!$A$1:$K$10</definedName>
    <definedName name="Z_4F7FA9F7_6982_4D1A_B869_13D3349DEE4E_.wvu.PrintArea" localSheetId="6" hidden="1">'6. Wsk. rentowności; Luka'!$A$1:$L$16</definedName>
    <definedName name="Z_4F7FA9F7_6982_4D1A_B869_13D3349DEE4E_.wvu.PrintArea" localSheetId="7" hidden="1">'7. Analiza ekonomiczna'!$B$1:$N$1</definedName>
    <definedName name="Z_4F7FA9F7_6982_4D1A_B869_13D3349DEE4E_.wvu.PrintTitles" localSheetId="3" hidden="1">'3. Przychody'!$A:$A,'3. Przychody'!$3:$3</definedName>
    <definedName name="Z_4F7FA9F7_6982_4D1A_B869_13D3349DEE4E_.wvu.PrintTitles" localSheetId="4" hidden="1">'4. Koszty operacyjne'!$A:$A,'4. Koszty operacyjne'!$3:$3</definedName>
    <definedName name="Z_4F7FA9F7_6982_4D1A_B869_13D3349DEE4E_.wvu.PrintTitles" localSheetId="5" hidden="1">'5. Przepływy'!$A:$A,'5. Przepływy'!$3:$3</definedName>
    <definedName name="Z_4F7FA9F7_6982_4D1A_B869_13D3349DEE4E_.wvu.Rows" localSheetId="6" hidden="1">'6. Wsk. rentowności; Luka'!$13:$13,'6. Wsk. rentowności; Luka'!#REF!,'6. Wsk. rentowności; Luka'!#REF!,'6. Wsk. rentowności; Luka'!#REF!</definedName>
    <definedName name="Z_4F7FA9F7_6982_4D1A_B869_13D3349DEE4E_.wvu.Rows" localSheetId="7" hidden="1">'7. Analiza ekonomiczna'!#REF!,'7. Analiza ekonomiczna'!#REF!,'7. Analiza ekonomiczna'!#REF!,'7. Analiza ekonomiczna'!#REF!</definedName>
    <definedName name="Z_81526E2D_C179_4F61_BBE9_8364D75F4482_.wvu.PrintArea" localSheetId="3" hidden="1">'3. Przychody'!$A$1:$K$8</definedName>
    <definedName name="Z_81526E2D_C179_4F61_BBE9_8364D75F4482_.wvu.PrintArea" localSheetId="4" hidden="1">'4. Koszty operacyjne'!$A$1:$K$9</definedName>
    <definedName name="Z_81526E2D_C179_4F61_BBE9_8364D75F4482_.wvu.PrintArea" localSheetId="5" hidden="1">'5. Przepływy'!$A$1:$K$10</definedName>
    <definedName name="Z_81526E2D_C179_4F61_BBE9_8364D75F4482_.wvu.PrintArea" localSheetId="6" hidden="1">'6. Wsk. rentowności; Luka'!$A$1:$L$16</definedName>
    <definedName name="Z_81526E2D_C179_4F61_BBE9_8364D75F4482_.wvu.PrintArea" localSheetId="7" hidden="1">'7. Analiza ekonomiczna'!$B$1:$N$1</definedName>
    <definedName name="Z_81526E2D_C179_4F61_BBE9_8364D75F4482_.wvu.PrintTitles" localSheetId="3" hidden="1">'3. Przychody'!$A:$A,'3. Przychody'!$3:$3</definedName>
    <definedName name="Z_81526E2D_C179_4F61_BBE9_8364D75F4482_.wvu.PrintTitles" localSheetId="4" hidden="1">'4. Koszty operacyjne'!$A:$A,'4. Koszty operacyjne'!$3:$3</definedName>
    <definedName name="Z_81526E2D_C179_4F61_BBE9_8364D75F4482_.wvu.PrintTitles" localSheetId="5" hidden="1">'5. Przepływy'!$A:$A,'5. Przepływy'!$3:$3</definedName>
    <definedName name="Z_81526E2D_C179_4F61_BBE9_8364D75F4482_.wvu.Rows" localSheetId="6" hidden="1">'6. Wsk. rentowności; Luka'!$13:$13,'6. Wsk. rentowności; Luka'!#REF!</definedName>
    <definedName name="Z_81526E2D_C179_4F61_BBE9_8364D75F4482_.wvu.Rows" localSheetId="7" hidden="1">'7. Analiza ekonomiczna'!#REF!,'7. Analiza ekonomiczna'!#REF!</definedName>
  </definedNames>
  <calcPr calcId="191029"/>
  <customWorkbookViews>
    <customWorkbookView name="rojekp - Widok osobisty" guid="{81526E2D-C179-4F61-BBE9-8364D75F4482}" mergeInterval="0" personalView="1" maximized="1" xWindow="1" yWindow="1" windowWidth="1276" windowHeight="795" tabRatio="879" activeSheetId="10" showComments="commIndAndComment"/>
    <customWorkbookView name="Czapla Dominik - Widok osobisty" guid="{4F7FA9F7-6982-4D1A-B869-13D3349DEE4E}" mergeInterval="0" personalView="1" maximized="1" xWindow="-8" yWindow="-8" windowWidth="1936" windowHeight="1056" tabRatio="879" activeSheetId="1" showComments="commIndAndComment"/>
    <customWorkbookView name="Justyna Żukowska-Chomik - Widok osobisty" guid="{4B5DA7B8-D2FE-4486-B62F-E16B3645B5F7}" mergeInterval="0" personalView="1" maximized="1" windowWidth="1916" windowHeight="829" tabRatio="879" activeSheetId="10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3" i="3" l="1"/>
  <c r="O148" i="3"/>
  <c r="O143" i="3"/>
  <c r="O138" i="3"/>
  <c r="O133" i="3"/>
  <c r="O128" i="3"/>
  <c r="O123" i="3"/>
  <c r="O118" i="3"/>
  <c r="O113" i="3"/>
  <c r="O108" i="3"/>
  <c r="O103" i="3"/>
  <c r="O98" i="3"/>
  <c r="O93" i="3"/>
  <c r="O88" i="3"/>
  <c r="O83" i="3"/>
  <c r="O78" i="3"/>
  <c r="O73" i="3"/>
  <c r="O68" i="3"/>
  <c r="O63" i="3"/>
  <c r="F170" i="3"/>
  <c r="F179" i="3" l="1"/>
  <c r="C14" i="21" s="1"/>
  <c r="F178" i="3"/>
  <c r="C13" i="21" s="1"/>
  <c r="F177" i="3"/>
  <c r="C12" i="21" s="1"/>
  <c r="F176" i="3"/>
  <c r="C11" i="21" s="1"/>
  <c r="F175" i="3"/>
  <c r="C10" i="21" s="1"/>
  <c r="F174" i="3"/>
  <c r="C9" i="21" s="1"/>
  <c r="F173" i="3"/>
  <c r="C8" i="21" s="1"/>
  <c r="F172" i="3"/>
  <c r="C7" i="21" s="1"/>
  <c r="F171" i="3"/>
  <c r="C6" i="21" s="1"/>
  <c r="C5" i="21"/>
  <c r="F181" i="3" l="1"/>
  <c r="C15" i="21"/>
  <c r="D8" i="21" l="1"/>
  <c r="D12" i="21"/>
  <c r="D10" i="21"/>
  <c r="D9" i="21"/>
  <c r="D11" i="21"/>
  <c r="D14" i="21"/>
  <c r="D13" i="21"/>
  <c r="D7" i="21"/>
  <c r="D6" i="21"/>
  <c r="U160" i="3"/>
  <c r="E6" i="18"/>
  <c r="G6" i="18"/>
  <c r="F6" i="18"/>
  <c r="D5" i="21" l="1"/>
  <c r="D15" i="21" s="1"/>
  <c r="H22" i="10"/>
  <c r="W161" i="3"/>
  <c r="V161" i="3"/>
  <c r="U161" i="3"/>
  <c r="T161" i="3"/>
  <c r="W160" i="3"/>
  <c r="V160" i="3"/>
  <c r="T160" i="3"/>
  <c r="T157" i="3"/>
  <c r="U62" i="3"/>
  <c r="T52" i="3"/>
  <c r="W157" i="3"/>
  <c r="V157" i="3"/>
  <c r="U157" i="3"/>
  <c r="X156" i="3"/>
  <c r="X155" i="3"/>
  <c r="X154" i="3"/>
  <c r="X153" i="3"/>
  <c r="K153" i="3"/>
  <c r="I153" i="3"/>
  <c r="L153" i="3" s="1"/>
  <c r="W152" i="3"/>
  <c r="V152" i="3"/>
  <c r="U152" i="3"/>
  <c r="T152" i="3"/>
  <c r="X151" i="3"/>
  <c r="X150" i="3"/>
  <c r="X149" i="3"/>
  <c r="X148" i="3"/>
  <c r="X152" i="3" s="1"/>
  <c r="K148" i="3"/>
  <c r="I148" i="3"/>
  <c r="L148" i="3" s="1"/>
  <c r="W147" i="3"/>
  <c r="V147" i="3"/>
  <c r="U147" i="3"/>
  <c r="T147" i="3"/>
  <c r="X146" i="3"/>
  <c r="X145" i="3"/>
  <c r="X144" i="3"/>
  <c r="X143" i="3"/>
  <c r="Z143" i="3" s="1"/>
  <c r="K143" i="3"/>
  <c r="I143" i="3"/>
  <c r="L143" i="3" s="1"/>
  <c r="W142" i="3"/>
  <c r="V142" i="3"/>
  <c r="U142" i="3"/>
  <c r="T142" i="3"/>
  <c r="X141" i="3"/>
  <c r="X140" i="3"/>
  <c r="X139" i="3"/>
  <c r="X138" i="3"/>
  <c r="K138" i="3"/>
  <c r="I138" i="3"/>
  <c r="L138" i="3" s="1"/>
  <c r="W137" i="3"/>
  <c r="V137" i="3"/>
  <c r="U137" i="3"/>
  <c r="T137" i="3"/>
  <c r="X136" i="3"/>
  <c r="X135" i="3"/>
  <c r="X134" i="3"/>
  <c r="X133" i="3"/>
  <c r="Z133" i="3" s="1"/>
  <c r="K133" i="3"/>
  <c r="I133" i="3"/>
  <c r="L133" i="3" s="1"/>
  <c r="W132" i="3"/>
  <c r="V132" i="3"/>
  <c r="U132" i="3"/>
  <c r="T132" i="3"/>
  <c r="X131" i="3"/>
  <c r="X130" i="3"/>
  <c r="X129" i="3"/>
  <c r="X128" i="3"/>
  <c r="K128" i="3"/>
  <c r="M128" i="3" s="1"/>
  <c r="Q128" i="3" s="1"/>
  <c r="I128" i="3"/>
  <c r="L128" i="3" s="1"/>
  <c r="W127" i="3"/>
  <c r="V127" i="3"/>
  <c r="U127" i="3"/>
  <c r="T127" i="3"/>
  <c r="X126" i="3"/>
  <c r="X125" i="3"/>
  <c r="X124" i="3"/>
  <c r="Z123" i="3" s="1"/>
  <c r="X123" i="3"/>
  <c r="K123" i="3"/>
  <c r="I123" i="3"/>
  <c r="L123" i="3" s="1"/>
  <c r="W122" i="3"/>
  <c r="V122" i="3"/>
  <c r="U122" i="3"/>
  <c r="T122" i="3"/>
  <c r="X121" i="3"/>
  <c r="X120" i="3"/>
  <c r="X119" i="3"/>
  <c r="X118" i="3"/>
  <c r="K118" i="3"/>
  <c r="I118" i="3"/>
  <c r="L118" i="3" s="1"/>
  <c r="W117" i="3"/>
  <c r="V117" i="3"/>
  <c r="U117" i="3"/>
  <c r="T117" i="3"/>
  <c r="X116" i="3"/>
  <c r="X115" i="3"/>
  <c r="X114" i="3"/>
  <c r="X113" i="3"/>
  <c r="K113" i="3"/>
  <c r="I113" i="3"/>
  <c r="L113" i="3" s="1"/>
  <c r="W112" i="3"/>
  <c r="V112" i="3"/>
  <c r="U112" i="3"/>
  <c r="T112" i="3"/>
  <c r="X111" i="3"/>
  <c r="X110" i="3"/>
  <c r="X109" i="3"/>
  <c r="X108" i="3"/>
  <c r="K108" i="3"/>
  <c r="I108" i="3"/>
  <c r="L108" i="3" s="1"/>
  <c r="W107" i="3"/>
  <c r="V107" i="3"/>
  <c r="U107" i="3"/>
  <c r="T107" i="3"/>
  <c r="X106" i="3"/>
  <c r="X105" i="3"/>
  <c r="X104" i="3"/>
  <c r="X103" i="3"/>
  <c r="K103" i="3"/>
  <c r="I103" i="3"/>
  <c r="L103" i="3" s="1"/>
  <c r="W102" i="3"/>
  <c r="V102" i="3"/>
  <c r="U102" i="3"/>
  <c r="T102" i="3"/>
  <c r="X101" i="3"/>
  <c r="X100" i="3"/>
  <c r="X99" i="3"/>
  <c r="Z98" i="3"/>
  <c r="X98" i="3"/>
  <c r="K98" i="3"/>
  <c r="I98" i="3"/>
  <c r="L98" i="3" s="1"/>
  <c r="W97" i="3"/>
  <c r="V97" i="3"/>
  <c r="U97" i="3"/>
  <c r="T97" i="3"/>
  <c r="X96" i="3"/>
  <c r="X95" i="3"/>
  <c r="X94" i="3"/>
  <c r="Z93" i="3" s="1"/>
  <c r="X93" i="3"/>
  <c r="K93" i="3"/>
  <c r="I93" i="3"/>
  <c r="L93" i="3" s="1"/>
  <c r="W92" i="3"/>
  <c r="V92" i="3"/>
  <c r="U92" i="3"/>
  <c r="T92" i="3"/>
  <c r="X91" i="3"/>
  <c r="X90" i="3"/>
  <c r="X89" i="3"/>
  <c r="X88" i="3"/>
  <c r="K88" i="3"/>
  <c r="I88" i="3"/>
  <c r="L88" i="3" s="1"/>
  <c r="W87" i="3"/>
  <c r="V87" i="3"/>
  <c r="U87" i="3"/>
  <c r="T87" i="3"/>
  <c r="X86" i="3"/>
  <c r="X85" i="3"/>
  <c r="X84" i="3"/>
  <c r="X83" i="3"/>
  <c r="K83" i="3"/>
  <c r="I83" i="3"/>
  <c r="L83" i="3" s="1"/>
  <c r="W82" i="3"/>
  <c r="V82" i="3"/>
  <c r="U82" i="3"/>
  <c r="T82" i="3"/>
  <c r="X81" i="3"/>
  <c r="X80" i="3"/>
  <c r="X79" i="3"/>
  <c r="X78" i="3"/>
  <c r="K78" i="3"/>
  <c r="I78" i="3"/>
  <c r="L78" i="3" s="1"/>
  <c r="W77" i="3"/>
  <c r="V77" i="3"/>
  <c r="U77" i="3"/>
  <c r="T77" i="3"/>
  <c r="X76" i="3"/>
  <c r="X75" i="3"/>
  <c r="X74" i="3"/>
  <c r="X73" i="3"/>
  <c r="K73" i="3"/>
  <c r="I73" i="3"/>
  <c r="L73" i="3" s="1"/>
  <c r="W72" i="3"/>
  <c r="V72" i="3"/>
  <c r="U72" i="3"/>
  <c r="T72" i="3"/>
  <c r="X71" i="3"/>
  <c r="X70" i="3"/>
  <c r="X69" i="3"/>
  <c r="X68" i="3"/>
  <c r="K68" i="3"/>
  <c r="I68" i="3"/>
  <c r="L68" i="3" s="1"/>
  <c r="W67" i="3"/>
  <c r="V67" i="3"/>
  <c r="U67" i="3"/>
  <c r="T67" i="3"/>
  <c r="X66" i="3"/>
  <c r="X65" i="3"/>
  <c r="X64" i="3"/>
  <c r="X63" i="3"/>
  <c r="Z63" i="3" s="1"/>
  <c r="K63" i="3"/>
  <c r="I63" i="3"/>
  <c r="L63" i="3" s="1"/>
  <c r="W62" i="3"/>
  <c r="V62" i="3"/>
  <c r="T62" i="3"/>
  <c r="X61" i="3"/>
  <c r="X60" i="3"/>
  <c r="X59" i="3"/>
  <c r="X58" i="3"/>
  <c r="K58" i="3"/>
  <c r="I58" i="3"/>
  <c r="L58" i="3" s="1"/>
  <c r="W57" i="3"/>
  <c r="V57" i="3"/>
  <c r="U57" i="3"/>
  <c r="T57" i="3"/>
  <c r="X56" i="3"/>
  <c r="X55" i="3"/>
  <c r="X54" i="3"/>
  <c r="X53" i="3"/>
  <c r="K53" i="3"/>
  <c r="I53" i="3"/>
  <c r="L53" i="3" s="1"/>
  <c r="J8" i="17"/>
  <c r="K6" i="18"/>
  <c r="J6" i="18"/>
  <c r="J7" i="18" s="1"/>
  <c r="I6" i="18"/>
  <c r="H6" i="18"/>
  <c r="G7" i="18"/>
  <c r="G6" i="19" s="1"/>
  <c r="D6" i="18"/>
  <c r="D7" i="18" s="1"/>
  <c r="C6" i="18"/>
  <c r="B6" i="18"/>
  <c r="K8" i="3"/>
  <c r="K13" i="3"/>
  <c r="K18" i="3"/>
  <c r="K23" i="3"/>
  <c r="K48" i="3"/>
  <c r="F7" i="18"/>
  <c r="G6" i="10" s="1"/>
  <c r="G5" i="10" s="1"/>
  <c r="E7" i="18"/>
  <c r="E6" i="19" s="1"/>
  <c r="F22" i="2"/>
  <c r="G22" i="2" s="1"/>
  <c r="F162" i="3"/>
  <c r="F164" i="3"/>
  <c r="E162" i="3"/>
  <c r="G22" i="10"/>
  <c r="B7" i="18"/>
  <c r="B6" i="19" s="1"/>
  <c r="B12" i="10"/>
  <c r="C7" i="18"/>
  <c r="D6" i="10" s="1"/>
  <c r="D5" i="10" s="1"/>
  <c r="H7" i="18"/>
  <c r="I7" i="18"/>
  <c r="I6" i="19" s="1"/>
  <c r="K7" i="18"/>
  <c r="L6" i="10" s="1"/>
  <c r="L5" i="10" s="1"/>
  <c r="B6" i="17"/>
  <c r="B7" i="17"/>
  <c r="C6" i="17"/>
  <c r="C8" i="17" s="1"/>
  <c r="D9" i="10" s="1"/>
  <c r="C7" i="17"/>
  <c r="D6" i="17"/>
  <c r="D8" i="17" s="1"/>
  <c r="D7" i="17"/>
  <c r="E6" i="17"/>
  <c r="E8" i="17" s="1"/>
  <c r="E7" i="17"/>
  <c r="F6" i="17"/>
  <c r="F8" i="17" s="1"/>
  <c r="F7" i="17"/>
  <c r="G6" i="17"/>
  <c r="G7" i="17"/>
  <c r="G8" i="17" s="1"/>
  <c r="H6" i="17"/>
  <c r="H8" i="17" s="1"/>
  <c r="H7" i="17"/>
  <c r="I6" i="17"/>
  <c r="I7" i="17"/>
  <c r="J6" i="17"/>
  <c r="J7" i="17"/>
  <c r="K6" i="17"/>
  <c r="K8" i="17" s="1"/>
  <c r="K7" i="17"/>
  <c r="G10" i="10"/>
  <c r="H10" i="10"/>
  <c r="I10" i="10"/>
  <c r="J10" i="10"/>
  <c r="K10" i="10"/>
  <c r="L10" i="10"/>
  <c r="B17" i="10"/>
  <c r="I8" i="3"/>
  <c r="L8" i="3" s="1"/>
  <c r="I13" i="3"/>
  <c r="L13" i="3" s="1"/>
  <c r="I18" i="3"/>
  <c r="L18" i="3" s="1"/>
  <c r="I23" i="3"/>
  <c r="L23" i="3" s="1"/>
  <c r="K28" i="3"/>
  <c r="I28" i="3"/>
  <c r="L28" i="3" s="1"/>
  <c r="K33" i="3"/>
  <c r="I33" i="3"/>
  <c r="L33" i="3" s="1"/>
  <c r="K38" i="3"/>
  <c r="I38" i="3"/>
  <c r="L38" i="3" s="1"/>
  <c r="K43" i="3"/>
  <c r="I43" i="3"/>
  <c r="L43" i="3" s="1"/>
  <c r="I48" i="3"/>
  <c r="L48" i="3" s="1"/>
  <c r="B13" i="17"/>
  <c r="B14" i="19" s="1"/>
  <c r="X10" i="3"/>
  <c r="X11" i="3"/>
  <c r="X8" i="3"/>
  <c r="X9" i="3"/>
  <c r="B7" i="10"/>
  <c r="E11" i="18"/>
  <c r="E12" i="19" s="1"/>
  <c r="E15" i="19" s="1"/>
  <c r="B6" i="13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C4" i="10"/>
  <c r="L3" i="10"/>
  <c r="K3" i="10"/>
  <c r="J3" i="10"/>
  <c r="I3" i="10"/>
  <c r="H3" i="10"/>
  <c r="G3" i="10"/>
  <c r="F3" i="10"/>
  <c r="E3" i="10"/>
  <c r="D3" i="10"/>
  <c r="C3" i="10"/>
  <c r="K15" i="18"/>
  <c r="K18" i="19" s="1"/>
  <c r="K18" i="17"/>
  <c r="K20" i="19" s="1"/>
  <c r="J15" i="18"/>
  <c r="J18" i="19" s="1"/>
  <c r="J18" i="17"/>
  <c r="J20" i="19" s="1"/>
  <c r="I15" i="18"/>
  <c r="I18" i="19"/>
  <c r="I18" i="17"/>
  <c r="I20" i="19"/>
  <c r="H15" i="18"/>
  <c r="H18" i="19"/>
  <c r="H18" i="17"/>
  <c r="H20" i="19" s="1"/>
  <c r="G15" i="18"/>
  <c r="G18" i="19"/>
  <c r="G18" i="17"/>
  <c r="G20" i="19"/>
  <c r="F15" i="18"/>
  <c r="F18" i="19" s="1"/>
  <c r="F18" i="17"/>
  <c r="F20" i="19"/>
  <c r="E15" i="18"/>
  <c r="E18" i="19" s="1"/>
  <c r="E18" i="17"/>
  <c r="E20" i="19"/>
  <c r="D18" i="17"/>
  <c r="D20" i="19"/>
  <c r="D15" i="18"/>
  <c r="D18" i="19" s="1"/>
  <c r="C18" i="17"/>
  <c r="C20" i="19" s="1"/>
  <c r="C15" i="18"/>
  <c r="C18" i="19" s="1"/>
  <c r="B18" i="17"/>
  <c r="B20" i="19" s="1"/>
  <c r="B15" i="18"/>
  <c r="B18" i="19"/>
  <c r="K13" i="17"/>
  <c r="K14" i="19" s="1"/>
  <c r="K11" i="18"/>
  <c r="K12" i="19" s="1"/>
  <c r="J13" i="17"/>
  <c r="J14" i="19" s="1"/>
  <c r="J11" i="18"/>
  <c r="J12" i="19" s="1"/>
  <c r="I13" i="17"/>
  <c r="I14" i="19"/>
  <c r="I11" i="18"/>
  <c r="I12" i="19" s="1"/>
  <c r="I15" i="19" s="1"/>
  <c r="H13" i="17"/>
  <c r="H14" i="19" s="1"/>
  <c r="H15" i="19" s="1"/>
  <c r="H11" i="18"/>
  <c r="H12" i="19"/>
  <c r="G13" i="17"/>
  <c r="G14" i="19" s="1"/>
  <c r="G11" i="18"/>
  <c r="G12" i="19"/>
  <c r="F13" i="17"/>
  <c r="F14" i="19" s="1"/>
  <c r="F11" i="18"/>
  <c r="F12" i="19" s="1"/>
  <c r="E13" i="17"/>
  <c r="E14" i="19" s="1"/>
  <c r="D13" i="17"/>
  <c r="D14" i="19"/>
  <c r="D11" i="18"/>
  <c r="D12" i="19" s="1"/>
  <c r="D15" i="19" s="1"/>
  <c r="C13" i="17"/>
  <c r="C14" i="19" s="1"/>
  <c r="C11" i="18"/>
  <c r="C12" i="19" s="1"/>
  <c r="B11" i="18"/>
  <c r="B12" i="19" s="1"/>
  <c r="B4" i="19"/>
  <c r="K3" i="19"/>
  <c r="J3" i="19"/>
  <c r="I3" i="19"/>
  <c r="H3" i="19"/>
  <c r="G3" i="19"/>
  <c r="F3" i="19"/>
  <c r="E3" i="19"/>
  <c r="D3" i="19"/>
  <c r="C3" i="19"/>
  <c r="B3" i="19"/>
  <c r="B4" i="18"/>
  <c r="K3" i="18"/>
  <c r="J3" i="18"/>
  <c r="I3" i="18"/>
  <c r="H3" i="18"/>
  <c r="G3" i="18"/>
  <c r="F3" i="18"/>
  <c r="E3" i="18"/>
  <c r="D3" i="18"/>
  <c r="C3" i="18"/>
  <c r="B3" i="18"/>
  <c r="B4" i="17"/>
  <c r="C19" i="2"/>
  <c r="K3" i="17"/>
  <c r="J3" i="17"/>
  <c r="I3" i="17"/>
  <c r="H3" i="17"/>
  <c r="G3" i="17"/>
  <c r="F3" i="17"/>
  <c r="E3" i="17"/>
  <c r="D3" i="17"/>
  <c r="C3" i="17"/>
  <c r="B3" i="17"/>
  <c r="T12" i="3"/>
  <c r="X48" i="3"/>
  <c r="X49" i="3"/>
  <c r="X50" i="3"/>
  <c r="X51" i="3"/>
  <c r="W52" i="3"/>
  <c r="V52" i="3"/>
  <c r="U52" i="3"/>
  <c r="W47" i="3"/>
  <c r="V47" i="3"/>
  <c r="U47" i="3"/>
  <c r="T47" i="3"/>
  <c r="W42" i="3"/>
  <c r="V42" i="3"/>
  <c r="U42" i="3"/>
  <c r="T42" i="3"/>
  <c r="W37" i="3"/>
  <c r="V37" i="3"/>
  <c r="U37" i="3"/>
  <c r="T37" i="3"/>
  <c r="W32" i="3"/>
  <c r="V32" i="3"/>
  <c r="U32" i="3"/>
  <c r="T32" i="3"/>
  <c r="W27" i="3"/>
  <c r="V27" i="3"/>
  <c r="U27" i="3"/>
  <c r="T27" i="3"/>
  <c r="W22" i="3"/>
  <c r="V22" i="3"/>
  <c r="U22" i="3"/>
  <c r="T22" i="3"/>
  <c r="W17" i="3"/>
  <c r="V17" i="3"/>
  <c r="U17" i="3"/>
  <c r="T17" i="3"/>
  <c r="U12" i="3"/>
  <c r="W12" i="3"/>
  <c r="V12" i="3"/>
  <c r="X43" i="3"/>
  <c r="X44" i="3"/>
  <c r="X45" i="3"/>
  <c r="X46" i="3"/>
  <c r="X38" i="3"/>
  <c r="X39" i="3"/>
  <c r="X40" i="3"/>
  <c r="X41" i="3"/>
  <c r="X33" i="3"/>
  <c r="X34" i="3"/>
  <c r="X35" i="3"/>
  <c r="X36" i="3"/>
  <c r="X28" i="3"/>
  <c r="X29" i="3"/>
  <c r="X30" i="3"/>
  <c r="X31" i="3"/>
  <c r="X23" i="3"/>
  <c r="X24" i="3"/>
  <c r="X25" i="3"/>
  <c r="X26" i="3"/>
  <c r="X18" i="3"/>
  <c r="X19" i="3"/>
  <c r="X20" i="3"/>
  <c r="X21" i="3"/>
  <c r="X13" i="3"/>
  <c r="X14" i="3"/>
  <c r="X15" i="3"/>
  <c r="X16" i="3"/>
  <c r="T6" i="3"/>
  <c r="B13" i="3"/>
  <c r="B18" i="3" s="1"/>
  <c r="B23" i="3" s="1"/>
  <c r="B28" i="3" s="1"/>
  <c r="B33" i="3" s="1"/>
  <c r="B38" i="3" s="1"/>
  <c r="B43" i="3" s="1"/>
  <c r="B48" i="3" s="1"/>
  <c r="B53" i="3" s="1"/>
  <c r="B58" i="3" s="1"/>
  <c r="B63" i="3" s="1"/>
  <c r="B68" i="3" s="1"/>
  <c r="B73" i="3" s="1"/>
  <c r="B78" i="3" s="1"/>
  <c r="B83" i="3" s="1"/>
  <c r="B88" i="3" s="1"/>
  <c r="B93" i="3" s="1"/>
  <c r="B98" i="3" s="1"/>
  <c r="B103" i="3" s="1"/>
  <c r="B108" i="3" s="1"/>
  <c r="B113" i="3" s="1"/>
  <c r="B118" i="3" s="1"/>
  <c r="B123" i="3" s="1"/>
  <c r="B128" i="3" s="1"/>
  <c r="B133" i="3" s="1"/>
  <c r="B138" i="3" s="1"/>
  <c r="B143" i="3" s="1"/>
  <c r="B148" i="3" s="1"/>
  <c r="B153" i="3" s="1"/>
  <c r="M113" i="3" l="1"/>
  <c r="Q113" i="3" s="1"/>
  <c r="X62" i="3"/>
  <c r="Z138" i="3"/>
  <c r="Z103" i="3"/>
  <c r="X112" i="3"/>
  <c r="M83" i="3"/>
  <c r="Q83" i="3" s="1"/>
  <c r="Z85" i="3" s="1"/>
  <c r="X117" i="3"/>
  <c r="Z83" i="3"/>
  <c r="M88" i="3"/>
  <c r="Q88" i="3" s="1"/>
  <c r="Z90" i="3" s="1"/>
  <c r="X72" i="3"/>
  <c r="M123" i="3"/>
  <c r="Q123" i="3" s="1"/>
  <c r="Z125" i="3" s="1"/>
  <c r="M73" i="3"/>
  <c r="Q73" i="3" s="1"/>
  <c r="Z88" i="3"/>
  <c r="X77" i="3"/>
  <c r="Z130" i="3"/>
  <c r="F9" i="10"/>
  <c r="E8" i="19"/>
  <c r="F8" i="19"/>
  <c r="G9" i="10"/>
  <c r="H9" i="10"/>
  <c r="G8" i="19"/>
  <c r="G15" i="19"/>
  <c r="X82" i="3"/>
  <c r="X122" i="3"/>
  <c r="D7" i="19"/>
  <c r="E10" i="10" s="1"/>
  <c r="D19" i="19"/>
  <c r="D21" i="19" s="1"/>
  <c r="D26" i="19" s="1"/>
  <c r="C15" i="19"/>
  <c r="K15" i="19"/>
  <c r="I8" i="19"/>
  <c r="I9" i="19" s="1"/>
  <c r="I25" i="19" s="1"/>
  <c r="Z78" i="3"/>
  <c r="X97" i="3"/>
  <c r="Z118" i="3"/>
  <c r="X137" i="3"/>
  <c r="E19" i="19"/>
  <c r="E21" i="19" s="1"/>
  <c r="E26" i="19" s="1"/>
  <c r="E7" i="19"/>
  <c r="F10" i="10" s="1"/>
  <c r="F8" i="10" s="1"/>
  <c r="X57" i="3"/>
  <c r="Z68" i="3"/>
  <c r="X87" i="3"/>
  <c r="Z108" i="3"/>
  <c r="X127" i="3"/>
  <c r="I8" i="17"/>
  <c r="Z75" i="3"/>
  <c r="X102" i="3"/>
  <c r="Z115" i="3"/>
  <c r="X142" i="3"/>
  <c r="X157" i="3"/>
  <c r="Z73" i="3"/>
  <c r="X92" i="3"/>
  <c r="Z113" i="3"/>
  <c r="X132" i="3"/>
  <c r="X67" i="3"/>
  <c r="X107" i="3"/>
  <c r="Z128" i="3"/>
  <c r="X147" i="3"/>
  <c r="C7" i="19"/>
  <c r="D10" i="10" s="1"/>
  <c r="D8" i="10" s="1"/>
  <c r="D11" i="10" s="1"/>
  <c r="C19" i="19"/>
  <c r="C21" i="19" s="1"/>
  <c r="C26" i="19" s="1"/>
  <c r="C29" i="19" s="1"/>
  <c r="B7" i="19"/>
  <c r="C10" i="10" s="1"/>
  <c r="B19" i="19"/>
  <c r="B21" i="19" s="1"/>
  <c r="B26" i="19" s="1"/>
  <c r="B29" i="19" s="1"/>
  <c r="M18" i="3"/>
  <c r="M78" i="3"/>
  <c r="Q78" i="3" s="1"/>
  <c r="Z80" i="3" s="1"/>
  <c r="M118" i="3"/>
  <c r="Q118" i="3" s="1"/>
  <c r="Z120" i="3" s="1"/>
  <c r="M53" i="3"/>
  <c r="M93" i="3"/>
  <c r="Q93" i="3" s="1"/>
  <c r="Z95" i="3" s="1"/>
  <c r="M133" i="3"/>
  <c r="Q133" i="3" s="1"/>
  <c r="Z135" i="3" s="1"/>
  <c r="M63" i="3"/>
  <c r="Q63" i="3" s="1"/>
  <c r="Z65" i="3" s="1"/>
  <c r="M103" i="3"/>
  <c r="Q103" i="3" s="1"/>
  <c r="Z105" i="3" s="1"/>
  <c r="M143" i="3"/>
  <c r="Q143" i="3" s="1"/>
  <c r="Z145" i="3" s="1"/>
  <c r="M68" i="3"/>
  <c r="Q68" i="3" s="1"/>
  <c r="Z70" i="3" s="1"/>
  <c r="M108" i="3"/>
  <c r="Q108" i="3" s="1"/>
  <c r="Z110" i="3" s="1"/>
  <c r="M148" i="3"/>
  <c r="Q148" i="3" s="1"/>
  <c r="Z150" i="3" s="1"/>
  <c r="M58" i="3"/>
  <c r="M98" i="3"/>
  <c r="Q98" i="3" s="1"/>
  <c r="Z100" i="3" s="1"/>
  <c r="M138" i="3"/>
  <c r="Q138" i="3" s="1"/>
  <c r="Z140" i="3" s="1"/>
  <c r="M153" i="3"/>
  <c r="Q153" i="3" s="1"/>
  <c r="Z155" i="3" s="1"/>
  <c r="Z148" i="3"/>
  <c r="Z153" i="3"/>
  <c r="X32" i="3"/>
  <c r="M38" i="3"/>
  <c r="M48" i="3"/>
  <c r="X17" i="3"/>
  <c r="M43" i="3"/>
  <c r="G9" i="19"/>
  <c r="G25" i="19" s="1"/>
  <c r="G28" i="19" s="1"/>
  <c r="F6" i="19"/>
  <c r="F9" i="19" s="1"/>
  <c r="F6" i="10"/>
  <c r="J8" i="19"/>
  <c r="K9" i="10"/>
  <c r="K8" i="10" s="1"/>
  <c r="E9" i="10"/>
  <c r="D8" i="19"/>
  <c r="M33" i="3"/>
  <c r="L9" i="10"/>
  <c r="L8" i="10" s="1"/>
  <c r="L11" i="10" s="1"/>
  <c r="X22" i="3"/>
  <c r="K6" i="19"/>
  <c r="M28" i="3"/>
  <c r="G8" i="10"/>
  <c r="G11" i="10" s="1"/>
  <c r="C6" i="19"/>
  <c r="X37" i="3"/>
  <c r="J15" i="19"/>
  <c r="G21" i="19"/>
  <c r="G26" i="19" s="1"/>
  <c r="B8" i="17"/>
  <c r="C9" i="10" s="1"/>
  <c r="F15" i="19"/>
  <c r="B15" i="19"/>
  <c r="H6" i="10"/>
  <c r="H5" i="10" s="1"/>
  <c r="K162" i="3"/>
  <c r="X52" i="3"/>
  <c r="X47" i="3"/>
  <c r="I9" i="10"/>
  <c r="I8" i="10" s="1"/>
  <c r="M8" i="3"/>
  <c r="J6" i="10"/>
  <c r="J5" i="10" s="1"/>
  <c r="E6" i="10"/>
  <c r="E5" i="10" s="1"/>
  <c r="D6" i="19"/>
  <c r="K8" i="19"/>
  <c r="K9" i="19" s="1"/>
  <c r="K25" i="19" s="1"/>
  <c r="K28" i="19" s="1"/>
  <c r="I6" i="10"/>
  <c r="I5" i="10" s="1"/>
  <c r="H6" i="19"/>
  <c r="K6" i="10"/>
  <c r="K5" i="10" s="1"/>
  <c r="J6" i="19"/>
  <c r="M23" i="3"/>
  <c r="F21" i="19"/>
  <c r="D4" i="10"/>
  <c r="X42" i="3"/>
  <c r="C8" i="19"/>
  <c r="H21" i="19"/>
  <c r="H26" i="19" s="1"/>
  <c r="H29" i="19" s="1"/>
  <c r="X12" i="3"/>
  <c r="C6" i="10"/>
  <c r="C5" i="10" s="1"/>
  <c r="J9" i="10"/>
  <c r="J8" i="10" s="1"/>
  <c r="K21" i="19"/>
  <c r="J21" i="19"/>
  <c r="J26" i="19" s="1"/>
  <c r="M13" i="3"/>
  <c r="X27" i="3"/>
  <c r="I21" i="19"/>
  <c r="I26" i="19" s="1"/>
  <c r="H8" i="10"/>
  <c r="U6" i="3"/>
  <c r="U3" i="3" s="1"/>
  <c r="F5" i="10"/>
  <c r="L162" i="3"/>
  <c r="B3" i="3"/>
  <c r="C4" i="17"/>
  <c r="C4" i="18"/>
  <c r="C4" i="19"/>
  <c r="V6" i="3"/>
  <c r="V3" i="3" s="1"/>
  <c r="D4" i="19"/>
  <c r="D4" i="18"/>
  <c r="D4" i="17"/>
  <c r="H22" i="2"/>
  <c r="E4" i="10"/>
  <c r="D9" i="19" l="1"/>
  <c r="D25" i="19" s="1"/>
  <c r="D28" i="19" s="1"/>
  <c r="E9" i="19"/>
  <c r="E25" i="19" s="1"/>
  <c r="E27" i="19" s="1"/>
  <c r="O38" i="3"/>
  <c r="Z38" i="3" s="1"/>
  <c r="O53" i="3"/>
  <c r="Z53" i="3" s="1"/>
  <c r="O33" i="3"/>
  <c r="Z33" i="3" s="1"/>
  <c r="O18" i="3"/>
  <c r="Z18" i="3" s="1"/>
  <c r="O43" i="3"/>
  <c r="Z43" i="3" s="1"/>
  <c r="O23" i="3"/>
  <c r="Z23" i="3" s="1"/>
  <c r="O48" i="3"/>
  <c r="Z48" i="3" s="1"/>
  <c r="O58" i="3"/>
  <c r="Z58" i="3" s="1"/>
  <c r="O28" i="3"/>
  <c r="Z28" i="3" s="1"/>
  <c r="O13" i="3"/>
  <c r="Z13" i="3" s="1"/>
  <c r="O8" i="3"/>
  <c r="Q8" i="3" s="1"/>
  <c r="Z10" i="3" s="1"/>
  <c r="E8" i="10"/>
  <c r="E11" i="10" s="1"/>
  <c r="H11" i="10"/>
  <c r="G27" i="19"/>
  <c r="I27" i="19"/>
  <c r="K26" i="19"/>
  <c r="K29" i="19" s="1"/>
  <c r="B10" i="10"/>
  <c r="C23" i="10" s="1"/>
  <c r="K11" i="10"/>
  <c r="F25" i="19"/>
  <c r="F28" i="19" s="1"/>
  <c r="B9" i="10"/>
  <c r="C8" i="10"/>
  <c r="C11" i="10" s="1"/>
  <c r="M162" i="3"/>
  <c r="J29" i="19"/>
  <c r="F26" i="19"/>
  <c r="H8" i="19"/>
  <c r="H9" i="19" s="1"/>
  <c r="I28" i="19"/>
  <c r="J11" i="10"/>
  <c r="B8" i="19"/>
  <c r="B9" i="19" s="1"/>
  <c r="B25" i="19" s="1"/>
  <c r="B27" i="19" s="1"/>
  <c r="C9" i="19"/>
  <c r="J9" i="19"/>
  <c r="J25" i="19" s="1"/>
  <c r="J27" i="19" s="1"/>
  <c r="K27" i="19"/>
  <c r="B5" i="10"/>
  <c r="B6" i="10"/>
  <c r="E29" i="19"/>
  <c r="D29" i="19"/>
  <c r="F11" i="10"/>
  <c r="I11" i="10"/>
  <c r="G29" i="19"/>
  <c r="I29" i="19"/>
  <c r="E28" i="19"/>
  <c r="E4" i="19"/>
  <c r="E4" i="18"/>
  <c r="E4" i="17"/>
  <c r="I22" i="2"/>
  <c r="F4" i="10"/>
  <c r="W6" i="3"/>
  <c r="W3" i="3" s="1"/>
  <c r="D27" i="19" l="1"/>
  <c r="Q18" i="3"/>
  <c r="Z20" i="3" s="1"/>
  <c r="Q58" i="3"/>
  <c r="Z60" i="3" s="1"/>
  <c r="Q48" i="3"/>
  <c r="Z50" i="3" s="1"/>
  <c r="Q33" i="3"/>
  <c r="Z35" i="3" s="1"/>
  <c r="Q23" i="3"/>
  <c r="Z25" i="3" s="1"/>
  <c r="Q53" i="3"/>
  <c r="Z55" i="3" s="1"/>
  <c r="Q43" i="3"/>
  <c r="Z45" i="3" s="1"/>
  <c r="Q38" i="3"/>
  <c r="Z40" i="3" s="1"/>
  <c r="Q28" i="3"/>
  <c r="Z30" i="3" s="1"/>
  <c r="Q13" i="3"/>
  <c r="Z15" i="3" s="1"/>
  <c r="F165" i="3"/>
  <c r="B4" i="3" s="1"/>
  <c r="O162" i="3"/>
  <c r="Z8" i="3"/>
  <c r="B11" i="10"/>
  <c r="B14" i="10" s="1"/>
  <c r="B8" i="10"/>
  <c r="F27" i="19"/>
  <c r="H25" i="19"/>
  <c r="H27" i="19" s="1"/>
  <c r="C25" i="19"/>
  <c r="C27" i="19" s="1"/>
  <c r="J28" i="19"/>
  <c r="F29" i="19"/>
  <c r="C24" i="10"/>
  <c r="C25" i="10" s="1"/>
  <c r="C20" i="10"/>
  <c r="B28" i="19"/>
  <c r="B15" i="10"/>
  <c r="G4" i="10"/>
  <c r="F4" i="19"/>
  <c r="F4" i="18"/>
  <c r="F4" i="17"/>
  <c r="J22" i="2"/>
  <c r="Q162" i="3" l="1"/>
  <c r="B1" i="3"/>
  <c r="C26" i="10"/>
  <c r="C17" i="10" s="1"/>
  <c r="B2" i="3"/>
  <c r="C28" i="19"/>
  <c r="H28" i="19"/>
  <c r="G28" i="10"/>
  <c r="K22" i="2"/>
  <c r="G4" i="19"/>
  <c r="G4" i="18"/>
  <c r="G4" i="17"/>
  <c r="H4" i="10"/>
  <c r="C27" i="10" l="1"/>
  <c r="C29" i="10" s="1"/>
  <c r="H21" i="10" s="1"/>
  <c r="H28" i="10" s="1"/>
  <c r="L22" i="2"/>
  <c r="H4" i="19"/>
  <c r="H4" i="18"/>
  <c r="H4" i="17"/>
  <c r="I4" i="10"/>
  <c r="I4" i="19" l="1"/>
  <c r="I4" i="18"/>
  <c r="I4" i="17"/>
  <c r="M22" i="2"/>
  <c r="J4" i="10"/>
  <c r="K4" i="10" l="1"/>
  <c r="N22" i="2"/>
  <c r="J4" i="19"/>
  <c r="J4" i="18"/>
  <c r="J4" i="17"/>
  <c r="K4" i="19" l="1"/>
  <c r="K4" i="18"/>
  <c r="K4" i="17"/>
  <c r="L4" i="10"/>
</calcChain>
</file>

<file path=xl/comments1.xml><?xml version="1.0" encoding="utf-8"?>
<comments xmlns="http://schemas.openxmlformats.org/spreadsheetml/2006/main">
  <authors>
    <author>A</author>
    <author>Anna</author>
  </authors>
  <commentList>
    <comment ref="D10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sz val="9"/>
            <color indexed="81"/>
            <rFont val="Tahoma"/>
            <family val="2"/>
            <charset val="238"/>
          </rPr>
          <t>- jeżeli VAT jest kwalifikowany, to analizę sporządzamy w cenach brutto,
- jeśli VAT jest niekwalifikowany, to analizę sporządzamy w cench netto</t>
        </r>
      </text>
    </comment>
    <comment ref="B14" authorId="0">
      <text>
        <r>
          <rPr>
            <b/>
            <u/>
            <sz val="9"/>
            <color indexed="10"/>
            <rFont val="Tahoma"/>
            <family val="2"/>
            <charset val="238"/>
          </rPr>
          <t>Kategoria obejmuje wydatki:</t>
        </r>
        <r>
          <rPr>
            <b/>
            <sz val="9"/>
            <color indexed="81"/>
            <rFont val="Tahoma"/>
            <family val="2"/>
            <charset val="238"/>
          </rPr>
          <t xml:space="preserve">
i) poniesione na tablice informacyjne i pamiątkowe;
ii) związane ze stworzeniem i prowadzeniem strony internetowej projektu, profili na portalach społecznościowych, blogów i innych form wykorzystujących komunikację internetową;
iii) poniesione w związku z organizacją konferencji promujących projekt;
iv) poniesione w związku z realizacją działań informacyjno-promocyjnych, w tym m.in. kampanii, promocji w mediach elektronicznych i tradycyjnych;
v) poniesione w związku z organizowaniem spotkań informacyjnych i wydarzeń promocyjnych (w tym wynajem sali, catering);
vi) poniesione na podstawowe materiały informacyjne i promocyjne</t>
        </r>
      </text>
    </comment>
    <comment ref="C18" authorId="0">
      <text>
        <r>
          <rPr>
            <b/>
            <sz val="9"/>
            <color indexed="10"/>
            <rFont val="Tahoma"/>
            <family val="2"/>
            <charset val="238"/>
          </rPr>
          <t>Metodę standarodową</t>
        </r>
        <r>
          <rPr>
            <b/>
            <sz val="9"/>
            <color indexed="81"/>
            <rFont val="Tahoma"/>
            <family val="2"/>
            <charset val="238"/>
          </rPr>
          <t xml:space="preserve"> wybiera się gdy Wnioskodawca potrafi oddzielić przychody i koszty na etapie utrzymania projektu od swoich pozostałych przychodów i kosztów;
</t>
        </r>
        <r>
          <rPr>
            <b/>
            <sz val="9"/>
            <color indexed="10"/>
            <rFont val="Tahoma"/>
            <family val="2"/>
            <charset val="238"/>
          </rPr>
          <t>Metodę złożoną</t>
        </r>
        <r>
          <rPr>
            <b/>
            <sz val="9"/>
            <color indexed="81"/>
            <rFont val="Tahoma"/>
            <family val="2"/>
            <charset val="238"/>
          </rPr>
          <t xml:space="preserve"> wybiera się, gdy Wnioskodawca nie potrafi oddzielić przychodów i/lub kosztów na etapie utrzymania projektu od innych swoich przychodów i/lub kosztów (np. gdy przedmiotem projektu jest rozbudowa istniejącego systemu, a koszty obsługi dotyczą całości systemu i trudno wyodrębnić jaka część przypada na "starą", a jaka na "nową" część systemu).</t>
        </r>
      </text>
    </comment>
    <comment ref="E22" authorId="1">
      <text>
        <r>
          <rPr>
            <b/>
            <sz val="9"/>
            <color indexed="10"/>
            <rFont val="Tahoma"/>
            <family val="2"/>
            <charset val="238"/>
          </rPr>
          <t>Proszę wybrać z listy.</t>
        </r>
        <r>
          <rPr>
            <sz val="9"/>
            <color indexed="81"/>
            <rFont val="Tahoma"/>
            <family val="2"/>
            <charset val="238"/>
          </rPr>
          <t xml:space="preserve">
Rokiem bazowym w analizie finansowej i ekonomicznej powinien być założony w analizie rok rozpoczęcia realizacji projektu (np. rok rozpoczęcia robót budowlanych). Wyjątkiem od tej zasady jest sytuacja, w której wniosek o dofinansowanie został sporządzony na etapie, gdy realizacja projektu została już rozpoczęta. Wówczas rokiem bazowym jest rok złożenia wniosku o dofinansowanie.</t>
        </r>
      </text>
    </comment>
  </commentList>
</comments>
</file>

<file path=xl/comments2.xml><?xml version="1.0" encoding="utf-8"?>
<comments xmlns="http://schemas.openxmlformats.org/spreadsheetml/2006/main">
  <authors>
    <author>A</author>
    <author>Anna ASUS</author>
  </authors>
  <commentList>
    <comment ref="C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2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2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2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2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2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2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2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2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2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2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2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2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3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3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3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3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3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3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3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3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3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3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3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3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4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4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4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4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4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4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4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4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4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4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4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4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5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5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5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5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5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5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5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5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5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5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5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5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6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6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6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6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6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6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6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6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6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6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6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6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7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7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7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7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7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7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7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7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7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7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7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7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8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8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8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8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8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8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8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8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8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8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8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8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9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9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9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9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9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9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9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9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9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9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9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9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0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0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0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0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0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0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0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0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0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0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0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0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1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1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1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1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1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1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1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1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1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1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1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1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2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2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2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2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2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2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2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2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2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2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2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2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3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3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3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3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3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3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3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3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3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3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3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3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4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4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4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4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4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4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48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48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4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48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48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48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C153" authorId="0">
      <text>
        <r>
          <rPr>
            <b/>
            <sz val="9"/>
            <color indexed="81"/>
            <rFont val="Tahoma"/>
            <family val="2"/>
            <charset val="238"/>
          </rPr>
          <t>Proszę wpisać nazwę zadania</t>
        </r>
      </text>
    </comment>
    <comment ref="D153" authorId="0">
      <text>
        <r>
          <rPr>
            <b/>
            <sz val="9"/>
            <color indexed="81"/>
            <rFont val="Tahoma"/>
            <family val="2"/>
            <charset val="238"/>
          </rPr>
          <t>Proszę wpisać własną nazwę wydatku</t>
        </r>
      </text>
    </comment>
    <comment ref="E15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  <comment ref="F153" authorId="1">
      <text>
        <r>
          <rPr>
            <b/>
            <sz val="9"/>
            <color indexed="10"/>
            <rFont val="Tahoma"/>
            <family val="2"/>
          </rPr>
          <t>Proszę wybrać z listy</t>
        </r>
      </text>
    </comment>
    <comment ref="G153" authorId="0">
      <text>
        <r>
          <rPr>
            <b/>
            <sz val="9"/>
            <color indexed="10"/>
            <rFont val="Tahoma"/>
            <family val="2"/>
            <charset val="238"/>
          </rPr>
          <t>Proszę podać wartość z dokładnością do 2 miejsc po przecinku</t>
        </r>
      </text>
    </comment>
    <comment ref="H153" authorId="0">
      <text>
        <r>
          <rPr>
            <b/>
            <sz val="9"/>
            <color indexed="10"/>
            <rFont val="Tahoma"/>
            <family val="2"/>
            <charset val="238"/>
          </rPr>
          <t>Proszę wybrać z listy</t>
        </r>
      </text>
    </comment>
  </commentList>
</comments>
</file>

<file path=xl/comments3.xml><?xml version="1.0" encoding="utf-8"?>
<comments xmlns="http://schemas.openxmlformats.org/spreadsheetml/2006/main">
  <authors>
    <author>A</author>
  </authors>
  <commentList>
    <comment ref="G1" authorId="0">
      <text>
        <r>
          <rPr>
            <b/>
            <sz val="9"/>
            <color indexed="10"/>
            <rFont val="Tahoma"/>
            <family val="2"/>
            <charset val="238"/>
          </rPr>
          <t>UWAGA!</t>
        </r>
        <r>
          <rPr>
            <b/>
            <sz val="9"/>
            <color indexed="81"/>
            <rFont val="Tahoma"/>
            <family val="2"/>
            <charset val="238"/>
          </rPr>
          <t xml:space="preserve"> </t>
        </r>
        <r>
          <rPr>
            <b/>
            <sz val="9"/>
            <color indexed="10"/>
            <rFont val="Tahoma"/>
            <family val="2"/>
            <charset val="238"/>
          </rPr>
          <t>Przychody</t>
        </r>
        <r>
          <rPr>
            <b/>
            <sz val="9"/>
            <color indexed="81"/>
            <rFont val="Tahoma"/>
            <family val="2"/>
            <charset val="238"/>
          </rPr>
          <t xml:space="preserve"> to wpływy środków pieniężnych z bezpośrednich wpłat dokonywanych przez użytkowników za towary lub usługi zapewniane przez daną operację (projekt), jak np. opłaty ponoszone bezpośrednio przez użytkowników za użytkowanie infrastruktury, lub opłaty za usługi. </t>
        </r>
        <r>
          <rPr>
            <b/>
            <u/>
            <sz val="9"/>
            <color indexed="81"/>
            <rFont val="Tahoma"/>
            <family val="2"/>
            <charset val="238"/>
          </rPr>
          <t>Przychodem nie są więc np. dotacje operacyjne i refundacje ulg ustawowych</t>
        </r>
        <r>
          <rPr>
            <b/>
            <sz val="9"/>
            <color indexed="81"/>
            <rFont val="Tahoma"/>
            <family val="2"/>
            <charset val="238"/>
          </rPr>
          <t>.</t>
        </r>
      </text>
    </comment>
    <comment ref="A5" authorId="0">
      <text>
        <r>
          <rPr>
            <b/>
            <sz val="11"/>
            <color indexed="10"/>
            <rFont val="Tahoma"/>
            <family val="2"/>
            <charset val="238"/>
          </rPr>
          <t xml:space="preserve">UWAGA! </t>
        </r>
        <r>
          <rPr>
            <b/>
            <sz val="11"/>
            <color indexed="81"/>
            <rFont val="Tahoma"/>
            <family val="2"/>
            <charset val="238"/>
          </rPr>
          <t>Wnioskodawca wypłenia wyłącznie żółte pola</t>
        </r>
        <r>
          <rPr>
            <b/>
            <sz val="9"/>
            <color indexed="81"/>
            <rFont val="Tahoma"/>
            <family val="2"/>
            <charset val="238"/>
          </rPr>
          <t>.</t>
        </r>
      </text>
    </comment>
  </commentList>
</comments>
</file>

<file path=xl/comments4.xml><?xml version="1.0" encoding="utf-8"?>
<comments xmlns="http://schemas.openxmlformats.org/spreadsheetml/2006/main">
  <authors>
    <author>A</author>
  </authors>
  <commentList>
    <comment ref="A5" authorId="0">
      <text>
        <r>
          <rPr>
            <b/>
            <sz val="12"/>
            <color indexed="10"/>
            <rFont val="Tahoma"/>
            <family val="2"/>
            <charset val="238"/>
          </rPr>
          <t xml:space="preserve">UWAGA! </t>
        </r>
        <r>
          <rPr>
            <b/>
            <sz val="12"/>
            <color indexed="81"/>
            <rFont val="Tahoma"/>
            <family val="2"/>
            <charset val="238"/>
          </rPr>
          <t>Wnioskodawca wypłenia wyłącznie żółte pola.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8"/>
            <color indexed="81"/>
            <rFont val="Tahoma"/>
            <family val="2"/>
            <charset val="238"/>
          </rPr>
          <t xml:space="preserve">
</t>
        </r>
        <r>
          <rPr>
            <b/>
            <sz val="8"/>
            <color indexed="10"/>
            <rFont val="Tahoma"/>
            <family val="2"/>
            <charset val="238"/>
          </rPr>
          <t>Główne koszty fazy operacyjnej powinny zostać wymienione i opisane we wniosku</t>
        </r>
      </text>
    </comment>
  </commentList>
</comments>
</file>

<file path=xl/comments5.xml><?xml version="1.0" encoding="utf-8"?>
<comments xmlns="http://schemas.openxmlformats.org/spreadsheetml/2006/main">
  <authors>
    <author>A</author>
  </authors>
  <commentList>
    <comment ref="L7" authorId="0">
      <text>
        <r>
          <rPr>
            <b/>
            <sz val="9"/>
            <color indexed="81"/>
            <rFont val="Tahoma"/>
            <family val="2"/>
            <charset val="238"/>
          </rPr>
          <t>Jeżeli w projekcie nie występują przychody ani oszczędności finansowe traktowane jako dochód, to jako wartość rezydualną można przyjąć wartość aktywów trwałych projektu netto.
Jeżeli wprojekcie nie występują przychody ani oszczędności finansowe i wszystkie aktywa projektu zostały zamortyzowane, można przyjąć zero.</t>
        </r>
      </text>
    </comment>
  </commentList>
</comments>
</file>

<file path=xl/sharedStrings.xml><?xml version="1.0" encoding="utf-8"?>
<sst xmlns="http://schemas.openxmlformats.org/spreadsheetml/2006/main" count="342" uniqueCount="146">
  <si>
    <t xml:space="preserve">Jednostka </t>
  </si>
  <si>
    <r>
      <t xml:space="preserve">Założenia do Projektu </t>
    </r>
    <r>
      <rPr>
        <sz val="10"/>
        <rFont val="Arial CE"/>
        <charset val="238"/>
      </rPr>
      <t xml:space="preserve">
(przykładowe) </t>
    </r>
  </si>
  <si>
    <t>Rok 2</t>
  </si>
  <si>
    <t>Rok 3</t>
  </si>
  <si>
    <t xml:space="preserve">Liczba lat analizy </t>
  </si>
  <si>
    <t>Wartość rezydualna</t>
  </si>
  <si>
    <t xml:space="preserve">Przychody ze sprzedaży </t>
  </si>
  <si>
    <t>Wskaźniki rentowności  (bez uwzględnienia dotacji)</t>
  </si>
  <si>
    <t>Wartość zdyskontowana</t>
  </si>
  <si>
    <t>Wpływy ogółem</t>
  </si>
  <si>
    <t>Wypływy ogółem</t>
  </si>
  <si>
    <t>Nakłady inwestycyjne ogółem</t>
  </si>
  <si>
    <t>Przepływy pieniężne netto</t>
  </si>
  <si>
    <t>stopa dyskontowa</t>
  </si>
  <si>
    <t>Finansowa wewnętrzna stopa zwrotu z inwestycji (FRR/C)</t>
  </si>
  <si>
    <t>Finansowa zaktualizowana wartość netto inwestycji (FNPV/C)</t>
  </si>
  <si>
    <t>I. Wnioskowany projekt (III-II) (razem)</t>
  </si>
  <si>
    <t>Rok 1 
(bazowy)</t>
  </si>
  <si>
    <t>Wartość</t>
  </si>
  <si>
    <t>Pieniężne koszty operacyjne (wraz z nakładami odtworzeniowymi)</t>
  </si>
  <si>
    <t>lat</t>
  </si>
  <si>
    <t>Stopa dyskontowa analizy finansowej</t>
  </si>
  <si>
    <t>RAZEM:</t>
  </si>
  <si>
    <t>Stawka podatku VAT</t>
  </si>
  <si>
    <t>Limity:</t>
  </si>
  <si>
    <t>L.p.</t>
  </si>
  <si>
    <t>kategoria i podkategoria</t>
  </si>
  <si>
    <t>Usługi zewnętrzne - Usługi informatyczne</t>
  </si>
  <si>
    <t>Usługi zewnętrzne - Usługi wspomagające realizację projektu</t>
  </si>
  <si>
    <t>Informacja i promocja</t>
  </si>
  <si>
    <t>rok bazowy</t>
  </si>
  <si>
    <t>wartość jednostkowa netto</t>
  </si>
  <si>
    <t>wartość podatku VAT</t>
  </si>
  <si>
    <t>ilość</t>
  </si>
  <si>
    <t>wartość całkowita netto</t>
  </si>
  <si>
    <t>wartość całkowita VAT</t>
  </si>
  <si>
    <t>wartość całkowita brutto</t>
  </si>
  <si>
    <t>zw./ nie dotyczy</t>
  </si>
  <si>
    <t>stawka podatku VAT</t>
  </si>
  <si>
    <t>kwalifikowalność VAT</t>
  </si>
  <si>
    <t>TAK</t>
  </si>
  <si>
    <t>NIE</t>
  </si>
  <si>
    <t>w tym wydatek/ koszt kwalifikowany</t>
  </si>
  <si>
    <t>w tym wydatek/ koszt niekwalifikowany</t>
  </si>
  <si>
    <t>Terminy ponoszenia wydatków</t>
  </si>
  <si>
    <t>Rok 4</t>
  </si>
  <si>
    <t>Rok 5</t>
  </si>
  <si>
    <t>Rok 6</t>
  </si>
  <si>
    <t>Rok 7</t>
  </si>
  <si>
    <t>Rok 8</t>
  </si>
  <si>
    <t>Rok 9</t>
  </si>
  <si>
    <t>Rok 10</t>
  </si>
  <si>
    <t>SUMA</t>
  </si>
  <si>
    <t>kontrola</t>
  </si>
  <si>
    <t>kwalifikowane netto</t>
  </si>
  <si>
    <t>niekwalifikowane netto</t>
  </si>
  <si>
    <t>niekwalifikowane VAT</t>
  </si>
  <si>
    <t>kwalifikowane VAT</t>
  </si>
  <si>
    <t>Inne wydatki - niekwalifikowane</t>
  </si>
  <si>
    <t>Założenia</t>
  </si>
  <si>
    <t>Nakłady na realizację projektu (budżet projektu)</t>
  </si>
  <si>
    <t>Analiza prowadzona w cenach stałych</t>
  </si>
  <si>
    <t>Analiza prowadzona w cenach:</t>
  </si>
  <si>
    <t>II. Całkowite przychody Wnioskodawcy bez projektu</t>
  </si>
  <si>
    <t>III. Całkowite przychody Wnioskodawcy z projektem</t>
  </si>
  <si>
    <t>Metoda analizy</t>
  </si>
  <si>
    <t>Metoda analizy:</t>
  </si>
  <si>
    <t>złożona</t>
  </si>
  <si>
    <t>standardowa</t>
  </si>
  <si>
    <t>1. Przychody…</t>
  </si>
  <si>
    <t>Suma przychodów</t>
  </si>
  <si>
    <t>Suma nakładów</t>
  </si>
  <si>
    <t>Suma kosztów</t>
  </si>
  <si>
    <t>II. Całkowite koszty Wnioskodawcy bez projektu</t>
  </si>
  <si>
    <t>SUMA NETTO:</t>
  </si>
  <si>
    <t>SUMA VAT:</t>
  </si>
  <si>
    <t>I. Przepływy projektu (III-II) (razem)</t>
  </si>
  <si>
    <t>II. Przepływy Wnioskodawcy bez projektu</t>
  </si>
  <si>
    <t>III. Przepływy Wnioskodawcy z projektem</t>
  </si>
  <si>
    <t>Trwałość finansowa</t>
  </si>
  <si>
    <t>Środki, jakie zabezpiecza Wnioskodawca</t>
  </si>
  <si>
    <t>Środki niezbędne na zapewnienie trwałości finansowej projektu</t>
  </si>
  <si>
    <t>Środki niezbędne na zapewnienie trwałości finansowej Wnioskodacy z projektem</t>
  </si>
  <si>
    <t>Przepływy finansowe projektu po uwzględnieniu środków zapewnionych przez Wnioskodawcę</t>
  </si>
  <si>
    <t>Przepływy finansowe Wnioskodawcy z projektem po zapewnieniu środków przez Wnioskodawcę</t>
  </si>
  <si>
    <t>Nazwa korzyści</t>
  </si>
  <si>
    <t>Opis i uzasadnienie</t>
  </si>
  <si>
    <t>Skwantyfikowana wartość korzyści (skutki jakościowe
i ilościowe)</t>
  </si>
  <si>
    <t>Obliczenia luki w finansowaniu</t>
  </si>
  <si>
    <t>Montaż finansowy</t>
  </si>
  <si>
    <t>Luka w finansowaniu</t>
  </si>
  <si>
    <t>Zdyskontowane nakłady inwestycyjne na realizację projektu (DIC)</t>
  </si>
  <si>
    <t>Suma zdyskontowanych dochodów powiększonych
o wartość rezydualną (DNR)</t>
  </si>
  <si>
    <t>Wskaźnik luki (R)</t>
  </si>
  <si>
    <t>Całkowite koszty kwalifikowane niezdyskontowane (EC)</t>
  </si>
  <si>
    <r>
      <t>Koszty kwalifikowane skorygowane o wskaźnik luki
w finansowaniu (EC</t>
    </r>
    <r>
      <rPr>
        <vertAlign val="subscript"/>
        <sz val="10"/>
        <rFont val="Arial CE"/>
        <charset val="238"/>
      </rPr>
      <t>R</t>
    </r>
    <r>
      <rPr>
        <sz val="10"/>
        <rFont val="Arial CE"/>
        <charset val="238"/>
      </rPr>
      <t>)</t>
    </r>
  </si>
  <si>
    <t>Makysmalne współfinansowanie osi priorytetowej
(Max CRpa)</t>
  </si>
  <si>
    <t>l.p.</t>
  </si>
  <si>
    <t>nazwa zadania</t>
  </si>
  <si>
    <t>nazwa wydatku</t>
  </si>
  <si>
    <t>czy wydatek stanowi cross-finacing</t>
  </si>
  <si>
    <t>1. Koszty operacyjne bez amortyzacji - faza eksploatacji</t>
  </si>
  <si>
    <t>2. Nakłady odtworzeniowe</t>
  </si>
  <si>
    <t>III. Całkowite koszty Wnioskodawcy
z projektem</t>
  </si>
  <si>
    <t>Czy w projekcie wystęuje konieczność obliczania luki
w finansowaniu - czy projekt jest projektem generującym dochód</t>
  </si>
  <si>
    <t>podział kosztów</t>
  </si>
  <si>
    <t>SUMA promocja</t>
  </si>
  <si>
    <t>Środki wspólnotowe</t>
  </si>
  <si>
    <t>Krajowe środki publiczne, w tym:</t>
  </si>
  <si>
    <t>- budżet państwa</t>
  </si>
  <si>
    <t>- budżet jednostek samorządu terytorialnego</t>
  </si>
  <si>
    <t>Prywatne</t>
  </si>
  <si>
    <t>- w tym EBI</t>
  </si>
  <si>
    <t>Nazwa źródła finansowania wydatków</t>
  </si>
  <si>
    <t>Wydatki ogółem</t>
  </si>
  <si>
    <t>Wydatki kwalifikowane</t>
  </si>
  <si>
    <t>- inne krajowe środki publiczne:</t>
  </si>
  <si>
    <t xml:space="preserve">Czy podatek VAT jest kwalifikowany (na potrzeby określenia sposobu analizy) </t>
  </si>
  <si>
    <r>
      <t>Maksymalna możliwa dotacja UE</t>
    </r>
    <r>
      <rPr>
        <sz val="10"/>
        <rFont val="Arial CE"/>
        <charset val="238"/>
      </rPr>
      <t xml:space="preserve"> (wynikająca z luki)</t>
    </r>
  </si>
  <si>
    <t>Poziom dofinansowania k. kwalifikowanych dla naboru</t>
  </si>
  <si>
    <t>Jednocześnie koszty pośrednie rozliczane są w wysokości nie przekraczającej 10% całkowitych wydatków kwalifikowalnych projektu</t>
  </si>
  <si>
    <t>Informacja i promocja - wydatki na informację i promocję nie mogą przekraczać 15% wydatków kwalifikowalnych projektu</t>
  </si>
  <si>
    <t>Wybór kosztów pośrednich</t>
  </si>
  <si>
    <t>1.) RYCZAŁT - 15% k. personelu bezp.</t>
  </si>
  <si>
    <t>Uwaga! W razie konieczności proszę dodać kolejne wiersze i dostosować formuły</t>
  </si>
  <si>
    <t>SUMA k. pośrednie</t>
  </si>
  <si>
    <t>Wynagrodzenia pracowników wykonujących merytoryczne zadania bezpośrednio związane z głównymi celami i produktami projektu</t>
  </si>
  <si>
    <t>Koszty pośrednie</t>
  </si>
  <si>
    <t>2.) Faktyczne rozliczenie kosztów ponoszonych</t>
  </si>
  <si>
    <t>SUMA Wynagrodzenia</t>
  </si>
  <si>
    <t>Poziom dofinansowania k. kwalifikowanych dla naboru (dofinansowanie EFRR)</t>
  </si>
  <si>
    <r>
      <rPr>
        <b/>
        <u/>
        <sz val="10"/>
        <color theme="1"/>
        <rFont val="Arial CE"/>
        <charset val="238"/>
      </rPr>
      <t>Wybór sposobu rozliczenia kosztów pośrednich:</t>
    </r>
    <r>
      <rPr>
        <u/>
        <sz val="10"/>
        <color theme="1"/>
        <rFont val="Arial CE"/>
        <charset val="238"/>
      </rPr>
      <t xml:space="preserve">
</t>
    </r>
    <r>
      <rPr>
        <sz val="10"/>
        <color theme="1"/>
        <rFont val="Arial CE"/>
        <charset val="238"/>
      </rPr>
      <t xml:space="preserve">
1.) Koszty pośrednie - RYCZAŁT do </t>
    </r>
    <r>
      <rPr>
        <u/>
        <sz val="10"/>
        <color theme="1"/>
        <rFont val="Arial CE"/>
        <charset val="238"/>
      </rPr>
      <t>15% bezpośrednich kwalifikowanych kosztów wykazanych w kategorii Wynagrodzenia</t>
    </r>
    <r>
      <rPr>
        <sz val="10"/>
        <color theme="1"/>
        <rFont val="Arial CE"/>
        <charset val="238"/>
      </rPr>
      <t xml:space="preserve"> pracowników wykonujących merytoryczne zadania bezpośrednio związane z głównymi celami i produktami projektu;
2.) W przypadku projektów, w których </t>
    </r>
    <r>
      <rPr>
        <u/>
        <sz val="10"/>
        <color theme="1"/>
        <rFont val="Arial CE"/>
        <charset val="238"/>
      </rPr>
      <t>co najmniej 50% wydatków bezpośrednich</t>
    </r>
    <r>
      <rPr>
        <sz val="10"/>
        <color theme="1"/>
        <rFont val="Arial CE"/>
        <charset val="238"/>
      </rPr>
      <t xml:space="preserve"> (zgodnie z szacunkiem beneficjenta wynikającym ze złożonego do oceny wniosku o dofinasowanie) </t>
    </r>
    <r>
      <rPr>
        <u/>
        <sz val="10"/>
        <color theme="1"/>
        <rFont val="Arial CE"/>
        <charset val="238"/>
      </rPr>
      <t>ponoszone jest w drodze zastosowania Pzp</t>
    </r>
    <r>
      <rPr>
        <sz val="10"/>
        <color theme="1"/>
        <rFont val="Arial CE"/>
        <charset val="238"/>
      </rPr>
      <t>, koszty pośrednie mogą być rozliczane  na podstawie rzeczywiście poniesionych wydatków (tj. z pełnym udokumentowaniem wydatków)</t>
    </r>
  </si>
  <si>
    <t>sposób kalkulacji kosztu i uzasadenienie</t>
  </si>
  <si>
    <t>Usługi zewnętrzne - Przygotowanie projektu</t>
  </si>
  <si>
    <t>Roboty budowlane</t>
  </si>
  <si>
    <t>Szkolenia</t>
  </si>
  <si>
    <t>Środki trwałe i wart. niematerialne i prawne oraz rzeczowe aktywa niestanowiące śr. trwałych - Oprogramowanie</t>
  </si>
  <si>
    <t>Środki trwałe i wart. niematerialne i prawne oraz rzeczowe aktywa niestanowiące śr. trwałych - Sprzęt informatyczny</t>
  </si>
  <si>
    <t>Struktura kosztów kwalifikowanych</t>
  </si>
  <si>
    <t>Koszt</t>
  </si>
  <si>
    <t>% budżetu</t>
  </si>
  <si>
    <t>RAZEM</t>
  </si>
  <si>
    <t>Czy cross-financing</t>
  </si>
  <si>
    <t>suma cross-financing</t>
  </si>
  <si>
    <t>Cross-financing - wartość wydatków planowanych we wniosku o dofinansowanie projektu w ramach cross-financingu co do zasady nie może stanowić więcej niż 10% planowanych wydatków kwalifikowalnych projektu</t>
  </si>
  <si>
    <r>
      <rPr>
        <b/>
        <sz val="10"/>
        <color rgb="FFFF0000"/>
        <rFont val="Arial CE"/>
        <charset val="238"/>
      </rPr>
      <t xml:space="preserve">UWAGA! </t>
    </r>
    <r>
      <rPr>
        <b/>
        <sz val="10"/>
        <rFont val="Arial CE"/>
        <charset val="238"/>
      </rPr>
      <t xml:space="preserve">Wnioskodawca wypełnia wyłącznie pola zaznaczone na żółto.
</t>
    </r>
    <r>
      <rPr>
        <sz val="10"/>
        <rFont val="Arial CE"/>
        <charset val="238"/>
      </rPr>
      <t>Zakładki powinny być wypełniane kolejno, tj. dopiero po uzupełnieniu wszystkich żółtych pól w zakładce 1. przechodzimy do zakładki 2. itd.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</si>
</sst>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%"/>
    <numFmt numFmtId="165" formatCode="_-* #,##0.00\ [$€-1]_-;\-* #,##0.00\ [$€-1]_-;_-* &quot;-&quot;??\ [$€-1]_-"/>
  </numFmts>
  <fonts count="38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</font>
    <font>
      <sz val="10"/>
      <color indexed="9"/>
      <name val="Arial CE"/>
      <family val="2"/>
      <charset val="238"/>
    </font>
    <font>
      <sz val="10"/>
      <name val="Arial CE"/>
      <charset val="238"/>
    </font>
    <font>
      <b/>
      <sz val="9"/>
      <name val="Arial CE"/>
      <charset val="238"/>
    </font>
    <font>
      <b/>
      <sz val="9"/>
      <color indexed="81"/>
      <name val="Tahoma"/>
      <family val="2"/>
      <charset val="238"/>
    </font>
    <font>
      <b/>
      <sz val="12"/>
      <name val="Arial CE"/>
      <charset val="238"/>
    </font>
    <font>
      <sz val="10"/>
      <color rgb="FFFF0000"/>
      <name val="Arial"/>
      <family val="2"/>
    </font>
    <font>
      <b/>
      <sz val="10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trike/>
      <sz val="10"/>
      <name val="Arial CE"/>
      <charset val="238"/>
    </font>
    <font>
      <b/>
      <strike/>
      <sz val="10"/>
      <name val="Arial CE"/>
      <charset val="238"/>
    </font>
    <font>
      <b/>
      <u/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8"/>
      <color indexed="10"/>
      <name val="Tahoma"/>
      <family val="2"/>
      <charset val="238"/>
    </font>
    <font>
      <vertAlign val="subscript"/>
      <sz val="10"/>
      <name val="Arial CE"/>
      <charset val="238"/>
    </font>
    <font>
      <b/>
      <sz val="11"/>
      <color indexed="10"/>
      <name val="Tahoma"/>
      <family val="2"/>
      <charset val="238"/>
    </font>
    <font>
      <b/>
      <sz val="11"/>
      <color indexed="81"/>
      <name val="Tahoma"/>
      <family val="2"/>
      <charset val="238"/>
    </font>
    <font>
      <b/>
      <sz val="12"/>
      <color indexed="10"/>
      <name val="Tahoma"/>
      <family val="2"/>
      <charset val="238"/>
    </font>
    <font>
      <b/>
      <sz val="12"/>
      <color indexed="81"/>
      <name val="Tahoma"/>
      <family val="2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u/>
      <sz val="9"/>
      <color indexed="10"/>
      <name val="Tahoma"/>
      <family val="2"/>
      <charset val="238"/>
    </font>
    <font>
      <b/>
      <u/>
      <sz val="10"/>
      <color theme="1"/>
      <name val="Arial CE"/>
      <charset val="238"/>
    </font>
    <font>
      <u/>
      <sz val="10"/>
      <color theme="1"/>
      <name val="Arial CE"/>
      <charset val="238"/>
    </font>
    <font>
      <b/>
      <sz val="9"/>
      <color indexed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 diagonalUp="1" diagonalDown="1"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 style="thick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2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/>
    <xf numFmtId="0" fontId="4" fillId="0" borderId="0" xfId="0" applyFont="1" applyFill="1" applyBorder="1"/>
    <xf numFmtId="0" fontId="7" fillId="2" borderId="1" xfId="0" applyFont="1" applyFill="1" applyBorder="1" applyAlignment="1">
      <alignment wrapText="1"/>
    </xf>
    <xf numFmtId="3" fontId="8" fillId="2" borderId="1" xfId="0" applyNumberFormat="1" applyFont="1" applyFill="1" applyBorder="1"/>
    <xf numFmtId="0" fontId="4" fillId="0" borderId="3" xfId="0" applyFont="1" applyFill="1" applyBorder="1"/>
    <xf numFmtId="0" fontId="0" fillId="0" borderId="0" xfId="0" applyFill="1"/>
    <xf numFmtId="0" fontId="4" fillId="0" borderId="1" xfId="0" applyFont="1" applyFill="1" applyBorder="1" applyAlignment="1">
      <alignment horizontal="left" vertical="top" wrapText="1"/>
    </xf>
    <xf numFmtId="0" fontId="5" fillId="0" borderId="0" xfId="0" applyFont="1"/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Border="1"/>
    <xf numFmtId="0" fontId="0" fillId="0" borderId="1" xfId="0" applyBorder="1" applyAlignment="1">
      <alignment horizontal="left" wrapText="1" indent="1"/>
    </xf>
    <xf numFmtId="0" fontId="0" fillId="0" borderId="1" xfId="0" applyBorder="1" applyAlignment="1">
      <alignment horizontal="left" indent="1"/>
    </xf>
    <xf numFmtId="164" fontId="7" fillId="2" borderId="4" xfId="2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right" wrapText="1"/>
    </xf>
    <xf numFmtId="164" fontId="4" fillId="0" borderId="1" xfId="2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8" xfId="0" applyFill="1" applyBorder="1"/>
    <xf numFmtId="0" fontId="0" fillId="2" borderId="4" xfId="0" applyFill="1" applyBorder="1"/>
    <xf numFmtId="0" fontId="5" fillId="2" borderId="4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5" borderId="1" xfId="0" applyFill="1" applyBorder="1"/>
    <xf numFmtId="0" fontId="6" fillId="0" borderId="0" xfId="0" applyFont="1" applyAlignment="1">
      <alignment horizontal="center" vertical="center"/>
    </xf>
    <xf numFmtId="4" fontId="4" fillId="0" borderId="1" xfId="0" applyNumberFormat="1" applyFont="1" applyFill="1" applyBorder="1"/>
    <xf numFmtId="4" fontId="0" fillId="0" borderId="1" xfId="0" applyNumberFormat="1" applyBorder="1"/>
    <xf numFmtId="0" fontId="9" fillId="0" borderId="3" xfId="0" applyFont="1" applyBorder="1" applyAlignment="1">
      <alignment horizontal="right" vertical="top" wrapText="1"/>
    </xf>
    <xf numFmtId="4" fontId="9" fillId="0" borderId="1" xfId="0" applyNumberFormat="1" applyFont="1" applyFill="1" applyBorder="1"/>
    <xf numFmtId="0" fontId="3" fillId="6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/>
    <xf numFmtId="4" fontId="3" fillId="0" borderId="1" xfId="0" applyNumberFormat="1" applyFont="1" applyBorder="1" applyAlignment="1">
      <alignment horizontal="center"/>
    </xf>
    <xf numFmtId="3" fontId="17" fillId="0" borderId="1" xfId="0" applyNumberFormat="1" applyFont="1" applyFill="1" applyBorder="1" applyAlignment="1">
      <alignment horizontal="center" wrapText="1"/>
    </xf>
    <xf numFmtId="10" fontId="17" fillId="0" borderId="1" xfId="2" applyNumberFormat="1" applyFont="1" applyFill="1" applyBorder="1" applyAlignment="1">
      <alignment horizontal="center" wrapText="1"/>
    </xf>
    <xf numFmtId="4" fontId="0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6" fillId="6" borderId="1" xfId="0" applyNumberFormat="1" applyFont="1" applyFill="1" applyBorder="1" applyAlignment="1">
      <alignment vertical="center"/>
    </xf>
    <xf numFmtId="4" fontId="0" fillId="6" borderId="1" xfId="0" applyNumberFormat="1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" fontId="6" fillId="4" borderId="0" xfId="0" applyNumberFormat="1" applyFont="1" applyFill="1" applyAlignment="1">
      <alignment vertical="center"/>
    </xf>
    <xf numFmtId="4" fontId="0" fillId="4" borderId="0" xfId="0" applyNumberFormat="1" applyFill="1"/>
    <xf numFmtId="4" fontId="6" fillId="4" borderId="1" xfId="0" applyNumberFormat="1" applyFont="1" applyFill="1" applyBorder="1" applyAlignment="1">
      <alignment vertical="center"/>
    </xf>
    <xf numFmtId="4" fontId="6" fillId="4" borderId="9" xfId="0" applyNumberFormat="1" applyFont="1" applyFill="1" applyBorder="1" applyAlignment="1">
      <alignment vertical="center"/>
    </xf>
    <xf numFmtId="4" fontId="6" fillId="6" borderId="9" xfId="0" applyNumberFormat="1" applyFont="1" applyFill="1" applyBorder="1" applyAlignment="1">
      <alignment vertical="center"/>
    </xf>
    <xf numFmtId="4" fontId="6" fillId="6" borderId="4" xfId="0" applyNumberFormat="1" applyFont="1" applyFill="1" applyBorder="1" applyAlignment="1">
      <alignment vertical="center"/>
    </xf>
    <xf numFmtId="4" fontId="6" fillId="0" borderId="10" xfId="0" applyNumberFormat="1" applyFont="1" applyBorder="1" applyAlignment="1">
      <alignment vertical="center"/>
    </xf>
    <xf numFmtId="4" fontId="0" fillId="6" borderId="9" xfId="0" applyNumberFormat="1" applyFill="1" applyBorder="1"/>
    <xf numFmtId="4" fontId="0" fillId="6" borderId="4" xfId="0" applyNumberFormat="1" applyFill="1" applyBorder="1"/>
    <xf numFmtId="4" fontId="6" fillId="4" borderId="4" xfId="0" applyNumberFormat="1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4" fontId="6" fillId="0" borderId="10" xfId="0" applyNumberFormat="1" applyFont="1" applyFill="1" applyBorder="1" applyAlignment="1">
      <alignment vertical="center"/>
    </xf>
    <xf numFmtId="4" fontId="6" fillId="0" borderId="2" xfId="0" applyNumberFormat="1" applyFont="1" applyFill="1" applyBorder="1" applyAlignment="1">
      <alignment vertical="center"/>
    </xf>
    <xf numFmtId="0" fontId="23" fillId="0" borderId="0" xfId="0" applyFont="1" applyFill="1" applyBorder="1"/>
    <xf numFmtId="0" fontId="22" fillId="0" borderId="0" xfId="0" applyFont="1" applyFill="1" applyBorder="1"/>
    <xf numFmtId="0" fontId="6" fillId="4" borderId="0" xfId="0" applyFont="1" applyFill="1" applyBorder="1" applyAlignment="1">
      <alignment vertical="center"/>
    </xf>
    <xf numFmtId="0" fontId="0" fillId="4" borderId="7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justify" vertical="top" wrapText="1"/>
    </xf>
    <xf numFmtId="0" fontId="0" fillId="4" borderId="7" xfId="0" applyFill="1" applyBorder="1" applyAlignment="1">
      <alignment horizontal="left" wrapText="1"/>
    </xf>
    <xf numFmtId="0" fontId="4" fillId="0" borderId="3" xfId="0" applyFont="1" applyFill="1" applyBorder="1" applyAlignment="1">
      <alignment horizontal="left" vertical="top" wrapText="1"/>
    </xf>
    <xf numFmtId="43" fontId="4" fillId="0" borderId="3" xfId="5" applyFont="1" applyFill="1" applyBorder="1"/>
    <xf numFmtId="0" fontId="3" fillId="4" borderId="1" xfId="0" applyFont="1" applyFill="1" applyBorder="1" applyAlignment="1">
      <alignment horizontal="right" vertical="center"/>
    </xf>
    <xf numFmtId="43" fontId="4" fillId="0" borderId="0" xfId="5" applyFont="1" applyFill="1" applyBorder="1"/>
    <xf numFmtId="0" fontId="9" fillId="7" borderId="1" xfId="0" applyFont="1" applyFill="1" applyBorder="1"/>
    <xf numFmtId="0" fontId="4" fillId="0" borderId="1" xfId="0" applyFont="1" applyFill="1" applyBorder="1" applyAlignment="1">
      <alignment wrapText="1"/>
    </xf>
    <xf numFmtId="0" fontId="4" fillId="7" borderId="1" xfId="0" applyFont="1" applyFill="1" applyBorder="1"/>
    <xf numFmtId="0" fontId="17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3" fillId="7" borderId="4" xfId="0" applyFont="1" applyFill="1" applyBorder="1" applyAlignment="1">
      <alignment horizontal="center" vertical="center" wrapText="1"/>
    </xf>
    <xf numFmtId="4" fontId="0" fillId="0" borderId="13" xfId="0" applyNumberFormat="1" applyBorder="1"/>
    <xf numFmtId="0" fontId="0" fillId="4" borderId="0" xfId="0" applyFill="1" applyAlignment="1">
      <alignment wrapText="1"/>
    </xf>
    <xf numFmtId="0" fontId="0" fillId="4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164" fontId="9" fillId="7" borderId="1" xfId="2" applyNumberFormat="1" applyFont="1" applyFill="1" applyBorder="1" applyAlignment="1">
      <alignment horizontal="center" vertical="center"/>
    </xf>
    <xf numFmtId="0" fontId="4" fillId="4" borderId="0" xfId="0" applyFont="1" applyFill="1"/>
    <xf numFmtId="0" fontId="7" fillId="4" borderId="1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right" vertical="top" wrapText="1"/>
    </xf>
    <xf numFmtId="0" fontId="4" fillId="4" borderId="3" xfId="0" applyFont="1" applyFill="1" applyBorder="1" applyAlignment="1">
      <alignment wrapText="1"/>
    </xf>
    <xf numFmtId="4" fontId="9" fillId="4" borderId="1" xfId="0" applyNumberFormat="1" applyFont="1" applyFill="1" applyBorder="1"/>
    <xf numFmtId="3" fontId="4" fillId="4" borderId="3" xfId="0" applyNumberFormat="1" applyFont="1" applyFill="1" applyBorder="1"/>
    <xf numFmtId="3" fontId="4" fillId="4" borderId="0" xfId="0" applyNumberFormat="1" applyFont="1" applyFill="1"/>
    <xf numFmtId="0" fontId="17" fillId="4" borderId="0" xfId="0" applyFont="1" applyFill="1" applyAlignment="1">
      <alignment vertical="center"/>
    </xf>
    <xf numFmtId="0" fontId="4" fillId="4" borderId="0" xfId="0" applyFont="1" applyFill="1" applyBorder="1"/>
    <xf numFmtId="0" fontId="4" fillId="4" borderId="3" xfId="0" applyFont="1" applyFill="1" applyBorder="1"/>
    <xf numFmtId="0" fontId="4" fillId="4" borderId="0" xfId="0" applyFont="1" applyFill="1" applyBorder="1" applyAlignment="1">
      <alignment horizontal="right" wrapText="1"/>
    </xf>
    <xf numFmtId="164" fontId="4" fillId="4" borderId="0" xfId="2" applyNumberFormat="1" applyFont="1" applyFill="1" applyBorder="1" applyAlignment="1">
      <alignment horizontal="center"/>
    </xf>
    <xf numFmtId="3" fontId="0" fillId="4" borderId="0" xfId="0" applyNumberFormat="1" applyFill="1"/>
    <xf numFmtId="0" fontId="11" fillId="4" borderId="0" xfId="0" applyFont="1" applyFill="1"/>
    <xf numFmtId="0" fontId="15" fillId="4" borderId="0" xfId="0" applyFont="1" applyFill="1" applyBorder="1" applyAlignment="1">
      <alignment vertical="center" wrapText="1"/>
    </xf>
    <xf numFmtId="4" fontId="0" fillId="4" borderId="1" xfId="0" applyNumberFormat="1" applyFill="1" applyBorder="1" applyAlignment="1">
      <alignment horizontal="right"/>
    </xf>
    <xf numFmtId="4" fontId="0" fillId="0" borderId="1" xfId="0" applyNumberFormat="1" applyFill="1" applyBorder="1" applyAlignment="1">
      <alignment horizontal="right"/>
    </xf>
    <xf numFmtId="4" fontId="3" fillId="4" borderId="1" xfId="0" applyNumberFormat="1" applyFont="1" applyFill="1" applyBorder="1" applyAlignment="1">
      <alignment horizontal="right"/>
    </xf>
    <xf numFmtId="4" fontId="4" fillId="0" borderId="2" xfId="0" applyNumberFormat="1" applyFont="1" applyFill="1" applyBorder="1"/>
    <xf numFmtId="10" fontId="0" fillId="0" borderId="1" xfId="0" applyNumberForma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" fontId="0" fillId="6" borderId="1" xfId="0" applyNumberForma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10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0" fillId="4" borderId="0" xfId="0" applyFont="1" applyFill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" fontId="3" fillId="7" borderId="12" xfId="0" applyNumberFormat="1" applyFont="1" applyFill="1" applyBorder="1" applyAlignment="1">
      <alignment horizontal="center" vertical="center"/>
    </xf>
    <xf numFmtId="4" fontId="6" fillId="7" borderId="12" xfId="0" applyNumberFormat="1" applyFont="1" applyFill="1" applyBorder="1" applyAlignment="1">
      <alignment vertical="center"/>
    </xf>
    <xf numFmtId="4" fontId="3" fillId="7" borderId="14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 wrapText="1"/>
    </xf>
    <xf numFmtId="0" fontId="6" fillId="4" borderId="0" xfId="0" applyFont="1" applyFill="1" applyBorder="1" applyAlignment="1">
      <alignment horizontal="center" vertical="center" wrapText="1"/>
    </xf>
    <xf numFmtId="4" fontId="0" fillId="6" borderId="2" xfId="0" applyNumberFormat="1" applyFill="1" applyBorder="1" applyAlignment="1">
      <alignment horizontal="right" vertical="center" wrapText="1"/>
    </xf>
    <xf numFmtId="0" fontId="0" fillId="6" borderId="1" xfId="0" applyFill="1" applyBorder="1"/>
    <xf numFmtId="4" fontId="0" fillId="0" borderId="1" xfId="0" applyNumberFormat="1" applyFill="1" applyBorder="1" applyAlignment="1">
      <alignment horizontal="right" vertical="center" wrapText="1"/>
    </xf>
    <xf numFmtId="4" fontId="3" fillId="4" borderId="1" xfId="0" applyNumberFormat="1" applyFont="1" applyFill="1" applyBorder="1"/>
    <xf numFmtId="0" fontId="4" fillId="7" borderId="1" xfId="0" applyFont="1" applyFill="1" applyBorder="1" applyAlignment="1">
      <alignment horizontal="left" wrapText="1"/>
    </xf>
    <xf numFmtId="10" fontId="9" fillId="7" borderId="1" xfId="0" applyNumberFormat="1" applyFont="1" applyFill="1" applyBorder="1" applyAlignment="1">
      <alignment horizontal="right" vertical="center" wrapText="1"/>
    </xf>
    <xf numFmtId="4" fontId="9" fillId="7" borderId="1" xfId="2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2" fillId="4" borderId="1" xfId="0" applyFont="1" applyFill="1" applyBorder="1" applyAlignment="1">
      <alignment wrapText="1"/>
    </xf>
    <xf numFmtId="0" fontId="33" fillId="0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right" vertical="center" wrapText="1"/>
    </xf>
    <xf numFmtId="0" fontId="0" fillId="6" borderId="1" xfId="0" applyFill="1" applyBorder="1" applyAlignment="1">
      <alignment horizontal="right" vertical="center" wrapText="1"/>
    </xf>
    <xf numFmtId="10" fontId="0" fillId="0" borderId="1" xfId="0" applyNumberFormat="1" applyFill="1" applyBorder="1" applyAlignment="1">
      <alignment vertical="center"/>
    </xf>
    <xf numFmtId="9" fontId="33" fillId="4" borderId="1" xfId="0" applyNumberFormat="1" applyFont="1" applyFill="1" applyBorder="1" applyAlignment="1">
      <alignment vertical="center"/>
    </xf>
    <xf numFmtId="10" fontId="33" fillId="4" borderId="1" xfId="0" applyNumberFormat="1" applyFont="1" applyFill="1" applyBorder="1" applyAlignment="1">
      <alignment vertical="center"/>
    </xf>
    <xf numFmtId="10" fontId="19" fillId="6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0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0" fontId="33" fillId="4" borderId="8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4" fontId="6" fillId="0" borderId="2" xfId="0" applyNumberFormat="1" applyFont="1" applyFill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6" fillId="3" borderId="1" xfId="0" applyNumberFormat="1" applyFont="1" applyFill="1" applyBorder="1" applyAlignment="1">
      <alignment vertical="center"/>
    </xf>
    <xf numFmtId="4" fontId="6" fillId="3" borderId="9" xfId="0" applyNumberFormat="1" applyFont="1" applyFill="1" applyBorder="1" applyAlignment="1">
      <alignment vertical="center"/>
    </xf>
    <xf numFmtId="4" fontId="6" fillId="3" borderId="4" xfId="0" applyNumberFormat="1" applyFont="1" applyFill="1" applyBorder="1" applyAlignment="1">
      <alignment vertical="center"/>
    </xf>
    <xf numFmtId="4" fontId="0" fillId="3" borderId="4" xfId="0" applyNumberFormat="1" applyFill="1" applyBorder="1"/>
    <xf numFmtId="4" fontId="0" fillId="3" borderId="1" xfId="0" applyNumberFormat="1" applyFill="1" applyBorder="1"/>
    <xf numFmtId="4" fontId="0" fillId="3" borderId="9" xfId="0" applyNumberFormat="1" applyFill="1" applyBorder="1"/>
    <xf numFmtId="0" fontId="3" fillId="4" borderId="0" xfId="0" applyFont="1" applyFill="1" applyBorder="1" applyAlignment="1">
      <alignment horizontal="right" vertical="center"/>
    </xf>
    <xf numFmtId="4" fontId="6" fillId="4" borderId="0" xfId="0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0" fontId="6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left" wrapText="1"/>
    </xf>
    <xf numFmtId="0" fontId="0" fillId="0" borderId="0" xfId="0" applyBorder="1"/>
    <xf numFmtId="0" fontId="15" fillId="8" borderId="0" xfId="0" applyFont="1" applyFill="1" applyAlignment="1">
      <alignment horizontal="center" vertical="center" wrapText="1"/>
    </xf>
    <xf numFmtId="0" fontId="3" fillId="9" borderId="8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4" fontId="0" fillId="0" borderId="8" xfId="0" applyNumberFormat="1" applyBorder="1" applyAlignment="1">
      <alignment horizontal="right"/>
    </xf>
    <xf numFmtId="10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7" borderId="12" xfId="0" applyNumberFormat="1" applyFont="1" applyFill="1" applyBorder="1" applyAlignment="1">
      <alignment vertical="center"/>
    </xf>
    <xf numFmtId="4" fontId="5" fillId="7" borderId="22" xfId="0" applyNumberFormat="1" applyFont="1" applyFill="1" applyBorder="1" applyAlignment="1">
      <alignment vertical="center"/>
    </xf>
    <xf numFmtId="4" fontId="5" fillId="0" borderId="21" xfId="0" applyNumberFormat="1" applyFont="1" applyBorder="1" applyAlignment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wrapText="1"/>
    </xf>
    <xf numFmtId="0" fontId="0" fillId="0" borderId="8" xfId="0" applyFill="1" applyBorder="1" applyAlignment="1"/>
    <xf numFmtId="0" fontId="33" fillId="4" borderId="7" xfId="0" applyFont="1" applyFill="1" applyBorder="1" applyAlignment="1">
      <alignment horizontal="left" wrapText="1"/>
    </xf>
    <xf numFmtId="0" fontId="0" fillId="0" borderId="8" xfId="0" applyBorder="1" applyAlignment="1"/>
    <xf numFmtId="0" fontId="33" fillId="0" borderId="8" xfId="0" applyFont="1" applyBorder="1" applyAlignment="1">
      <alignment wrapText="1"/>
    </xf>
    <xf numFmtId="0" fontId="19" fillId="0" borderId="7" xfId="0" applyFont="1" applyFill="1" applyBorder="1" applyAlignment="1">
      <alignment wrapText="1"/>
    </xf>
    <xf numFmtId="0" fontId="0" fillId="0" borderId="8" xfId="0" applyFont="1" applyFill="1" applyBorder="1" applyAlignment="1"/>
    <xf numFmtId="0" fontId="3" fillId="6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0" xfId="0" applyAlignment="1">
      <alignment horizontal="left" wrapText="1"/>
    </xf>
    <xf numFmtId="0" fontId="22" fillId="0" borderId="0" xfId="0" applyFont="1" applyFill="1" applyBorder="1" applyAlignment="1">
      <alignment vertical="center"/>
    </xf>
    <xf numFmtId="4" fontId="22" fillId="0" borderId="0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horizontal="left" wrapText="1"/>
    </xf>
    <xf numFmtId="0" fontId="0" fillId="0" borderId="6" xfId="0" applyBorder="1" applyAlignment="1"/>
    <xf numFmtId="0" fontId="19" fillId="0" borderId="6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0" fillId="6" borderId="6" xfId="0" applyFill="1" applyBorder="1" applyAlignment="1"/>
    <xf numFmtId="0" fontId="0" fillId="6" borderId="8" xfId="0" applyFill="1" applyBorder="1" applyAlignment="1"/>
    <xf numFmtId="0" fontId="0" fillId="0" borderId="7" xfId="0" applyBorder="1" applyAlignment="1">
      <alignment wrapText="1"/>
    </xf>
    <xf numFmtId="4" fontId="6" fillId="0" borderId="2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2" xfId="0" applyNumberFormat="1" applyFont="1" applyBorder="1" applyAlignment="1">
      <alignment vertical="center"/>
    </xf>
    <xf numFmtId="4" fontId="6" fillId="6" borderId="2" xfId="0" applyNumberFormat="1" applyFont="1" applyFill="1" applyBorder="1" applyAlignment="1">
      <alignment vertical="center"/>
    </xf>
    <xf numFmtId="4" fontId="6" fillId="6" borderId="2" xfId="0" applyNumberFormat="1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" fontId="6" fillId="0" borderId="2" xfId="0" applyNumberFormat="1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6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2" xfId="0" applyFont="1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4" xfId="0" applyFill="1" applyBorder="1" applyAlignment="1">
      <alignment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4" fontId="0" fillId="6" borderId="2" xfId="0" applyNumberFormat="1" applyFont="1" applyFill="1" applyBorder="1" applyAlignment="1">
      <alignment vertical="center"/>
    </xf>
    <xf numFmtId="4" fontId="0" fillId="0" borderId="5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9" fontId="0" fillId="6" borderId="2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6" fillId="6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ont="1" applyFill="1" applyBorder="1" applyAlignment="1">
      <alignment vertical="center" wrapText="1"/>
    </xf>
    <xf numFmtId="4" fontId="0" fillId="6" borderId="1" xfId="0" applyNumberFormat="1" applyFon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9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15" fillId="4" borderId="0" xfId="0" applyFont="1" applyFill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wrapText="1"/>
    </xf>
    <xf numFmtId="0" fontId="0" fillId="7" borderId="0" xfId="0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7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4" borderId="7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3" borderId="7" xfId="0" quotePrefix="1" applyFill="1" applyBorder="1" applyAlignment="1">
      <alignment horizontal="left" wrapText="1" indent="2"/>
    </xf>
    <xf numFmtId="0" fontId="0" fillId="0" borderId="8" xfId="0" applyBorder="1" applyAlignment="1">
      <alignment horizontal="left" wrapText="1" indent="2"/>
    </xf>
    <xf numFmtId="0" fontId="0" fillId="0" borderId="8" xfId="0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4" borderId="17" xfId="0" quotePrefix="1" applyFont="1" applyFill="1" applyBorder="1" applyAlignment="1">
      <alignment horizontal="left" vertical="center" wrapText="1" indent="2"/>
    </xf>
    <xf numFmtId="0" fontId="0" fillId="0" borderId="18" xfId="0" applyBorder="1" applyAlignment="1">
      <alignment horizontal="left" vertical="center" wrapText="1" indent="2"/>
    </xf>
    <xf numFmtId="4" fontId="0" fillId="0" borderId="2" xfId="0" applyNumberFormat="1" applyFill="1" applyBorder="1" applyAlignment="1">
      <alignment horizontal="right" vertical="center" wrapText="1"/>
    </xf>
    <xf numFmtId="0" fontId="0" fillId="0" borderId="4" xfId="0" applyFill="1" applyBorder="1" applyAlignment="1"/>
    <xf numFmtId="0" fontId="0" fillId="4" borderId="17" xfId="0" quotePrefix="1" applyFill="1" applyBorder="1" applyAlignment="1">
      <alignment horizontal="left" wrapText="1" indent="2"/>
    </xf>
    <xf numFmtId="0" fontId="0" fillId="0" borderId="18" xfId="0" applyBorder="1" applyAlignment="1">
      <alignment horizontal="left" wrapText="1" indent="2"/>
    </xf>
    <xf numFmtId="0" fontId="0" fillId="0" borderId="20" xfId="0" quotePrefix="1" applyFill="1" applyBorder="1" applyAlignment="1">
      <alignment horizontal="left" wrapText="1" indent="2"/>
    </xf>
    <xf numFmtId="0" fontId="0" fillId="0" borderId="19" xfId="0" applyFill="1" applyBorder="1" applyAlignment="1">
      <alignment horizontal="left" wrapText="1" indent="2"/>
    </xf>
    <xf numFmtId="0" fontId="0" fillId="4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4" borderId="7" xfId="0" quotePrefix="1" applyFill="1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</cellXfs>
  <cellStyles count="6">
    <cellStyle name="Dziesiętny" xfId="5" builtinId="3"/>
    <cellStyle name="Euro" xfId="1"/>
    <cellStyle name="Normalny" xfId="0" builtinId="0"/>
    <cellStyle name="Procentowy" xfId="2" builtinId="5"/>
    <cellStyle name="Procentowy 2" xfId="3"/>
    <cellStyle name="Walutowy 2" xfId="4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9FF99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8585"/>
        </patternFill>
      </fill>
    </dxf>
    <dxf>
      <fill>
        <patternFill>
          <bgColor rgb="FFFF7D7D"/>
        </patternFill>
      </fill>
    </dxf>
    <dxf>
      <fill>
        <patternFill>
          <bgColor rgb="FFB9FFDC"/>
        </patternFill>
      </fill>
    </dxf>
    <dxf>
      <fill>
        <patternFill>
          <bgColor rgb="FFFF7D7D"/>
        </patternFill>
      </fill>
    </dxf>
    <dxf>
      <fill>
        <patternFill>
          <bgColor rgb="FFB9FFDC"/>
        </patternFill>
      </fill>
    </dxf>
    <dxf>
      <fill>
        <patternFill>
          <bgColor rgb="FFFF5D5D"/>
        </patternFill>
      </fill>
    </dxf>
    <dxf>
      <fill>
        <patternFill>
          <bgColor rgb="FF99FF99"/>
        </patternFill>
      </fill>
    </dxf>
  </dxfs>
  <tableStyles count="0" defaultTableStyle="TableStyleMedium9" defaultPivotStyle="PivotStyleLight16"/>
  <colors>
    <mruColors>
      <color rgb="FF66FFFF"/>
      <color rgb="FF99FFCC"/>
      <color rgb="FFB9FFDC"/>
      <color rgb="FF99FF99"/>
      <color rgb="FFFF5D5D"/>
      <color rgb="FFFF858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'2.a Struktura_kosztów'!$C$4</c:f>
              <c:strCache>
                <c:ptCount val="1"/>
                <c:pt idx="0">
                  <c:v>Wartość</c:v>
                </c:pt>
              </c:strCache>
            </c:strRef>
          </c:tx>
          <c:explosion val="5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B99-4BFD-8AD0-94CF18EC9E7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B99-4BFD-8AD0-94CF18EC9E7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B99-4BFD-8AD0-94CF18EC9E7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B99-4BFD-8AD0-94CF18EC9E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B99-4BFD-8AD0-94CF18EC9E7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B99-4BFD-8AD0-94CF18EC9E7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CB99-4BFD-8AD0-94CF18EC9E7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CB99-4BFD-8AD0-94CF18EC9E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CB99-4BFD-8AD0-94CF18EC9E7F}"/>
              </c:ext>
            </c:extLst>
          </c:dPt>
          <c:dPt>
            <c:idx val="9"/>
            <c:bubble3D val="0"/>
            <c:explosion val="13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CB99-4BFD-8AD0-94CF18EC9E7F}"/>
              </c:ext>
            </c:extLst>
          </c:dPt>
          <c:cat>
            <c:strRef>
              <c:f>'2.a Struktura_kosztów'!$B$5:$B$14</c:f>
              <c:strCache>
                <c:ptCount val="10"/>
                <c:pt idx="0">
                  <c:v>Środki trwałe i wart. niematerialne i prawne oraz rzeczowe aktywa niestanowiące śr. trwałych - Oprogramowanie</c:v>
                </c:pt>
                <c:pt idx="1">
                  <c:v>Środki trwałe i wart. niematerialne i prawne oraz rzeczowe aktywa niestanowiące śr. trwałych - Sprzęt informatyczny</c:v>
                </c:pt>
                <c:pt idx="2">
                  <c:v>Usługi zewnętrzne - Przygotowanie projektu</c:v>
                </c:pt>
                <c:pt idx="3">
                  <c:v>Usługi zewnętrzne - Usługi informatyczne</c:v>
                </c:pt>
                <c:pt idx="4">
                  <c:v>Usługi zewnętrzne - Usługi wspomagające realizację projektu</c:v>
                </c:pt>
                <c:pt idx="5">
                  <c:v>Roboty budowlane</c:v>
                </c:pt>
                <c:pt idx="6">
                  <c:v>Wynagrodzenia pracowników wykonujących merytoryczne zadania bezpośrednio związane z głównymi celami i produktami projektu</c:v>
                </c:pt>
                <c:pt idx="7">
                  <c:v>Szkolenia</c:v>
                </c:pt>
                <c:pt idx="8">
                  <c:v>Informacja i promocja</c:v>
                </c:pt>
                <c:pt idx="9">
                  <c:v>Koszty pośrednie</c:v>
                </c:pt>
              </c:strCache>
            </c:strRef>
          </c:cat>
          <c:val>
            <c:numRef>
              <c:f>'2.a Struktura_kosztów'!$C$5:$C$14</c:f>
              <c:numCache>
                <c:formatCode>#,##0.00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CB99-4BFD-8AD0-94CF18EC9E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874928319942774"/>
          <c:y val="0.14972057713592044"/>
          <c:w val="0.44125071680057221"/>
          <c:h val="0.839784085810847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133351</xdr:rowOff>
    </xdr:from>
    <xdr:to>
      <xdr:col>8</xdr:col>
      <xdr:colOff>371475</xdr:colOff>
      <xdr:row>2</xdr:row>
      <xdr:rowOff>76201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2762250" y="133351"/>
          <a:ext cx="4816475" cy="2603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Założenia</a:t>
          </a:r>
          <a:r>
            <a:rPr lang="pl-PL" sz="1200" b="1" i="0" strike="noStrike">
              <a:solidFill>
                <a:srgbClr val="FFFFFF"/>
              </a:solidFill>
              <a:latin typeface="Arial CE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79374</xdr:rowOff>
    </xdr:from>
    <xdr:to>
      <xdr:col>19</xdr:col>
      <xdr:colOff>501650</xdr:colOff>
      <xdr:row>19</xdr:row>
      <xdr:rowOff>82550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xmlns="" id="{F2784263-59AE-436D-8A2F-2FB8287FD9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25400</xdr:rowOff>
    </xdr:from>
    <xdr:to>
      <xdr:col>5</xdr:col>
      <xdr:colOff>546100</xdr:colOff>
      <xdr:row>1</xdr:row>
      <xdr:rowOff>257175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946400" y="273050"/>
          <a:ext cx="3276600" cy="2317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Kalkulacja przychodów w fazie operacyjnej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19050</xdr:rowOff>
    </xdr:from>
    <xdr:to>
      <xdr:col>6</xdr:col>
      <xdr:colOff>628650</xdr:colOff>
      <xdr:row>1</xdr:row>
      <xdr:rowOff>257175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90800" y="177800"/>
          <a:ext cx="4070350" cy="23812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Kalkulacja kosztów w fazie operacyjnej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0</xdr:row>
      <xdr:rowOff>190501</xdr:rowOff>
    </xdr:from>
    <xdr:to>
      <xdr:col>7</xdr:col>
      <xdr:colOff>298450</xdr:colOff>
      <xdr:row>1</xdr:row>
      <xdr:rowOff>349251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3111500" y="190501"/>
          <a:ext cx="4286250" cy="40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Uproszczone przepływy projektu i trwałość finansowa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510540</xdr:colOff>
      <xdr:row>0</xdr:row>
      <xdr:rowOff>57150</xdr:rowOff>
    </xdr:from>
    <xdr:to>
      <xdr:col>11</xdr:col>
      <xdr:colOff>160020</xdr:colOff>
      <xdr:row>0</xdr:row>
      <xdr:rowOff>276225</xdr:rowOff>
    </xdr:to>
    <xdr:sp macro="" textlink="">
      <xdr:nvSpPr>
        <xdr:cNvPr id="9217" name="Text Box 1">
          <a:extLst>
            <a:ext uri="{FF2B5EF4-FFF2-40B4-BE49-F238E27FC236}">
              <a16:creationId xmlns:a16="http://schemas.microsoft.com/office/drawing/2014/main" xmlns="" id="{00000000-0008-0000-0500-000001240000}"/>
            </a:ext>
          </a:extLst>
        </xdr:cNvPr>
        <xdr:cNvSpPr txBox="1">
          <a:spLocks noChangeArrowheads="1"/>
        </xdr:cNvSpPr>
      </xdr:nvSpPr>
      <xdr:spPr bwMode="auto">
        <a:xfrm>
          <a:off x="2676525" y="57150"/>
          <a:ext cx="6096000" cy="2190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Wskaźniki rentowności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933875</xdr:colOff>
      <xdr:row>0</xdr:row>
      <xdr:rowOff>247650</xdr:rowOff>
    </xdr:from>
    <xdr:to>
      <xdr:col>3</xdr:col>
      <xdr:colOff>1905002</xdr:colOff>
      <xdr:row>1</xdr:row>
      <xdr:rowOff>134055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1808764" y="247650"/>
          <a:ext cx="3172460" cy="295627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pl-PL" sz="1200" b="1" i="0" strike="noStrike">
              <a:solidFill>
                <a:srgbClr val="000000"/>
              </a:solidFill>
              <a:latin typeface="Arial CE"/>
            </a:rPr>
            <a:t>Uproszczona analiza</a:t>
          </a:r>
          <a:r>
            <a:rPr lang="pl-PL" sz="1200" b="1" i="0" strike="noStrike" baseline="0">
              <a:solidFill>
                <a:srgbClr val="000000"/>
              </a:solidFill>
              <a:latin typeface="Arial CE"/>
            </a:rPr>
            <a:t> ekonomiczna</a:t>
          </a:r>
          <a:endParaRPr lang="pl-PL" sz="1200" b="1" i="0" strike="noStrike">
            <a:solidFill>
              <a:srgbClr val="000000"/>
            </a:solidFill>
            <a:latin typeface="Arial CE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7" Type="http://schemas.openxmlformats.org/officeDocument/2006/relationships/comments" Target="../comments5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vmlDrawing" Target="../drawings/vmlDrawing5.vml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1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showGridLines="0" tabSelected="1" view="pageBreakPreview" zoomScaleNormal="100" zoomScaleSheetLayoutView="100" workbookViewId="0">
      <selection activeCell="B4" sqref="B4:D4"/>
    </sheetView>
  </sheetViews>
  <sheetFormatPr defaultRowHeight="12.75" x14ac:dyDescent="0.2"/>
  <cols>
    <col min="1" max="1" width="2.85546875" customWidth="1"/>
    <col min="2" max="2" width="36.42578125" customWidth="1"/>
    <col min="3" max="3" width="15.140625" customWidth="1"/>
    <col min="4" max="4" width="13.5703125" customWidth="1"/>
    <col min="5" max="5" width="10.85546875" customWidth="1"/>
    <col min="6" max="14" width="11.140625" bestFit="1" customWidth="1"/>
    <col min="15" max="15" width="1.85546875" customWidth="1"/>
  </cols>
  <sheetData>
    <row r="1" spans="1:1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x14ac:dyDescent="0.2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 ht="76.5" customHeight="1" x14ac:dyDescent="0.2">
      <c r="A4" s="53"/>
      <c r="B4" s="211" t="s">
        <v>145</v>
      </c>
      <c r="C4" s="212"/>
      <c r="D4" s="212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15" x14ac:dyDescent="0.2">
      <c r="A5" s="53"/>
      <c r="B5" s="53"/>
      <c r="C5" s="54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15" ht="27.75" customHeight="1" x14ac:dyDescent="0.2">
      <c r="A6" s="53"/>
      <c r="B6" s="23" t="s">
        <v>59</v>
      </c>
      <c r="C6" s="213" t="s">
        <v>18</v>
      </c>
      <c r="D6" s="214"/>
      <c r="E6" s="53"/>
      <c r="F6" s="75"/>
      <c r="G6" s="76"/>
      <c r="H6" s="76"/>
      <c r="I6" s="76"/>
      <c r="J6" s="53"/>
      <c r="K6" s="53"/>
      <c r="L6" s="53"/>
      <c r="M6" s="53"/>
      <c r="N6" s="53"/>
      <c r="O6" s="53"/>
    </row>
    <row r="7" spans="1:15" x14ac:dyDescent="0.2">
      <c r="A7" s="53"/>
      <c r="B7" s="215" t="s">
        <v>21</v>
      </c>
      <c r="C7" s="207"/>
      <c r="D7" s="154">
        <v>0.04</v>
      </c>
      <c r="E7" s="53"/>
      <c r="F7" s="76"/>
      <c r="G7" s="76"/>
      <c r="H7" s="76"/>
      <c r="I7" s="76"/>
      <c r="J7" s="53"/>
      <c r="K7" s="53"/>
      <c r="L7" s="53"/>
      <c r="M7" s="53"/>
      <c r="N7" s="53"/>
      <c r="O7" s="53"/>
    </row>
    <row r="8" spans="1:15" x14ac:dyDescent="0.2">
      <c r="A8" s="53"/>
      <c r="B8" s="215" t="s">
        <v>23</v>
      </c>
      <c r="C8" s="207"/>
      <c r="D8" s="154">
        <v>0.23</v>
      </c>
      <c r="E8" s="53"/>
      <c r="F8" s="217"/>
      <c r="G8" s="217"/>
      <c r="H8" s="218"/>
      <c r="I8" s="218"/>
      <c r="J8" s="53"/>
      <c r="K8" s="53"/>
      <c r="L8" s="53"/>
      <c r="M8" s="53"/>
      <c r="N8" s="53"/>
      <c r="O8" s="53"/>
    </row>
    <row r="9" spans="1:15" ht="25.5" x14ac:dyDescent="0.2">
      <c r="A9" s="53"/>
      <c r="B9" s="215" t="s">
        <v>23</v>
      </c>
      <c r="C9" s="207"/>
      <c r="D9" s="155" t="s">
        <v>37</v>
      </c>
      <c r="E9" s="53"/>
      <c r="F9" s="217"/>
      <c r="G9" s="217"/>
      <c r="H9" s="218"/>
      <c r="I9" s="218"/>
      <c r="J9" s="53"/>
      <c r="K9" s="53"/>
      <c r="L9" s="53"/>
      <c r="M9" s="53"/>
      <c r="N9" s="53"/>
      <c r="O9" s="53"/>
    </row>
    <row r="10" spans="1:15" ht="29.45" customHeight="1" x14ac:dyDescent="0.2">
      <c r="A10" s="53"/>
      <c r="B10" s="225" t="s">
        <v>117</v>
      </c>
      <c r="C10" s="207"/>
      <c r="D10" s="156"/>
      <c r="E10" s="53"/>
      <c r="F10" s="217"/>
      <c r="G10" s="217"/>
      <c r="H10" s="218"/>
      <c r="I10" s="218"/>
      <c r="J10" s="53"/>
      <c r="K10" s="53"/>
      <c r="L10" s="53"/>
      <c r="M10" s="53"/>
      <c r="N10" s="53"/>
      <c r="O10" s="53"/>
    </row>
    <row r="11" spans="1:15" x14ac:dyDescent="0.2">
      <c r="A11" s="53"/>
      <c r="B11" s="204" t="s">
        <v>119</v>
      </c>
      <c r="C11" s="205"/>
      <c r="D11" s="157">
        <v>0.84630000000000005</v>
      </c>
      <c r="E11" s="11"/>
      <c r="F11" s="53"/>
      <c r="G11" s="53"/>
      <c r="H11" s="53"/>
    </row>
    <row r="12" spans="1:15" x14ac:dyDescent="0.2">
      <c r="A12" s="53"/>
      <c r="B12" s="152" t="s">
        <v>24</v>
      </c>
      <c r="C12" s="153"/>
      <c r="D12" s="158"/>
      <c r="E12" s="53"/>
      <c r="F12" s="53"/>
      <c r="G12" s="53"/>
    </row>
    <row r="13" spans="1:15" ht="54.95" customHeight="1" x14ac:dyDescent="0.2">
      <c r="A13" s="53"/>
      <c r="B13" s="209" t="s">
        <v>144</v>
      </c>
      <c r="C13" s="210"/>
      <c r="D13" s="159">
        <v>0.1</v>
      </c>
      <c r="E13" s="53"/>
      <c r="F13" s="53"/>
      <c r="G13" s="53"/>
    </row>
    <row r="14" spans="1:15" ht="28.5" customHeight="1" x14ac:dyDescent="0.2">
      <c r="A14" s="53"/>
      <c r="B14" s="206" t="s">
        <v>121</v>
      </c>
      <c r="C14" s="207"/>
      <c r="D14" s="159">
        <v>0.15</v>
      </c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</row>
    <row r="15" spans="1:15" ht="185.1" customHeight="1" x14ac:dyDescent="0.2">
      <c r="A15" s="53"/>
      <c r="B15" s="206" t="s">
        <v>131</v>
      </c>
      <c r="C15" s="208"/>
      <c r="D15" s="160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15" ht="48.95" customHeight="1" x14ac:dyDescent="0.2">
      <c r="A16" s="53"/>
      <c r="B16" s="206" t="s">
        <v>120</v>
      </c>
      <c r="C16" s="208"/>
      <c r="D16" s="164">
        <v>0.1</v>
      </c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</row>
    <row r="17" spans="1:15" x14ac:dyDescent="0.2">
      <c r="A17" s="53"/>
      <c r="B17" s="219" t="s">
        <v>61</v>
      </c>
      <c r="C17" s="220"/>
      <c r="D17" s="207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 spans="1:15" x14ac:dyDescent="0.2">
      <c r="A18" s="53"/>
      <c r="B18" s="81" t="s">
        <v>66</v>
      </c>
      <c r="C18" s="223"/>
      <c r="D18" s="224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20.45" customHeight="1" x14ac:dyDescent="0.2">
      <c r="A19" s="53"/>
      <c r="B19" s="78" t="s">
        <v>62</v>
      </c>
      <c r="C19" s="221" t="str">
        <f>IF(D10="TAK","brutto","netto")</f>
        <v>netto</v>
      </c>
      <c r="D19" s="222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</row>
    <row r="20" spans="1:15" x14ac:dyDescent="0.2">
      <c r="A20" s="53"/>
      <c r="B20" s="53"/>
      <c r="C20" s="56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43.7" customHeight="1" x14ac:dyDescent="0.2">
      <c r="A21" s="53"/>
      <c r="B21" s="1" t="s">
        <v>1</v>
      </c>
      <c r="C21" s="2" t="s">
        <v>0</v>
      </c>
      <c r="D21" s="2" t="s">
        <v>18</v>
      </c>
      <c r="E21" s="44" t="s">
        <v>17</v>
      </c>
      <c r="F21" s="44" t="s">
        <v>2</v>
      </c>
      <c r="G21" s="44" t="s">
        <v>3</v>
      </c>
      <c r="H21" s="44" t="s">
        <v>45</v>
      </c>
      <c r="I21" s="23" t="s">
        <v>46</v>
      </c>
      <c r="J21" s="23" t="s">
        <v>47</v>
      </c>
      <c r="K21" s="23" t="s">
        <v>48</v>
      </c>
      <c r="L21" s="23" t="s">
        <v>49</v>
      </c>
      <c r="M21" s="23" t="s">
        <v>50</v>
      </c>
      <c r="N21" s="23" t="s">
        <v>51</v>
      </c>
      <c r="O21" s="53"/>
    </row>
    <row r="22" spans="1:15" ht="17.45" customHeight="1" x14ac:dyDescent="0.2">
      <c r="A22" s="53"/>
      <c r="B22" s="1"/>
      <c r="C22" s="2"/>
      <c r="D22" s="2"/>
      <c r="E22" s="38"/>
      <c r="F22" s="44">
        <f t="shared" ref="F22:N22" si="0">E22+1</f>
        <v>1</v>
      </c>
      <c r="G22" s="44">
        <f t="shared" si="0"/>
        <v>2</v>
      </c>
      <c r="H22" s="44">
        <f t="shared" si="0"/>
        <v>3</v>
      </c>
      <c r="I22" s="44">
        <f>H22+1</f>
        <v>4</v>
      </c>
      <c r="J22" s="44">
        <f t="shared" si="0"/>
        <v>5</v>
      </c>
      <c r="K22" s="44">
        <f t="shared" si="0"/>
        <v>6</v>
      </c>
      <c r="L22" s="44">
        <f t="shared" si="0"/>
        <v>7</v>
      </c>
      <c r="M22" s="44">
        <f t="shared" si="0"/>
        <v>8</v>
      </c>
      <c r="N22" s="44">
        <f t="shared" si="0"/>
        <v>9</v>
      </c>
      <c r="O22" s="55"/>
    </row>
    <row r="23" spans="1:15" x14ac:dyDescent="0.2">
      <c r="A23" s="53"/>
      <c r="B23" s="3" t="s">
        <v>4</v>
      </c>
      <c r="C23" s="31" t="s">
        <v>20</v>
      </c>
      <c r="D23" s="31">
        <v>10</v>
      </c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53"/>
    </row>
    <row r="24" spans="1:15" x14ac:dyDescent="0.2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</row>
    <row r="31" spans="1:15" ht="22.5" customHeight="1" x14ac:dyDescent="0.2"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</row>
  </sheetData>
  <customSheetViews>
    <customSheetView guid="{81526E2D-C179-4F61-BBE9-8364D75F4482}">
      <selection activeCell="C38" sqref="C38"/>
      <pageMargins left="0.75" right="0.75" top="1" bottom="1" header="0.5" footer="0.5"/>
      <pageSetup paperSize="9" scale="82" orientation="landscape" r:id="rId1"/>
      <headerFooter alignWithMargins="0"/>
    </customSheetView>
    <customSheetView guid="{4F7FA9F7-6982-4D1A-B869-13D3349DEE4E}">
      <selection activeCell="E10" sqref="E10"/>
      <pageMargins left="0.75" right="0.75" top="1" bottom="1" header="0.5" footer="0.5"/>
      <pageSetup paperSize="9" scale="82" orientation="landscape" r:id="rId2"/>
      <headerFooter alignWithMargins="0"/>
    </customSheetView>
    <customSheetView guid="{4B5DA7B8-D2FE-4486-B62F-E16B3645B5F7}">
      <selection activeCell="D10" sqref="D10"/>
      <pageMargins left="0.75" right="0.75" top="1" bottom="1" header="0.5" footer="0.5"/>
      <pageSetup paperSize="9" scale="82" orientation="landscape" r:id="rId3"/>
      <headerFooter alignWithMargins="0"/>
    </customSheetView>
  </customSheetViews>
  <mergeCells count="21">
    <mergeCell ref="B16:C16"/>
    <mergeCell ref="C6:D6"/>
    <mergeCell ref="B7:C7"/>
    <mergeCell ref="B31:O31"/>
    <mergeCell ref="F9:G9"/>
    <mergeCell ref="F10:G10"/>
    <mergeCell ref="F8:G8"/>
    <mergeCell ref="H8:I8"/>
    <mergeCell ref="H9:I9"/>
    <mergeCell ref="H10:I10"/>
    <mergeCell ref="B17:D17"/>
    <mergeCell ref="C19:D19"/>
    <mergeCell ref="C18:D18"/>
    <mergeCell ref="B8:C8"/>
    <mergeCell ref="B9:C9"/>
    <mergeCell ref="B10:C10"/>
    <mergeCell ref="B11:C11"/>
    <mergeCell ref="B14:C14"/>
    <mergeCell ref="B15:C15"/>
    <mergeCell ref="B13:C13"/>
    <mergeCell ref="B4:D4"/>
  </mergeCells>
  <phoneticPr fontId="2" type="noConversion"/>
  <dataValidations count="1">
    <dataValidation allowBlank="1" showInputMessage="1" showErrorMessage="1" errorTitle="Błąd" error="Proszę wybrać wartość z przedziału od 0,01% do 100,00%" sqref="D11"/>
  </dataValidation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4" orientation="landscape" r:id="rId4"/>
  <headerFooter alignWithMargins="0"/>
  <colBreaks count="2" manualBreakCount="2">
    <brk id="176" max="24" man="1"/>
    <brk id="187" max="24" man="1"/>
  </colBreaks>
  <drawing r:id="rId5"/>
  <legacyDrawing r:id="rId6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'Listy wyboru'!$C$3:$C$9</xm:f>
          </x14:formula1>
          <xm:sqref>E22</xm:sqref>
        </x14:dataValidation>
        <x14:dataValidation type="list" allowBlank="1" showInputMessage="1" showErrorMessage="1">
          <x14:formula1>
            <xm:f>'Listy wyboru'!$G$3:$G$4</xm:f>
          </x14:formula1>
          <xm:sqref>D10</xm:sqref>
        </x14:dataValidation>
        <x14:dataValidation type="list" allowBlank="1" showInputMessage="1" showErrorMessage="1">
          <x14:formula1>
            <xm:f>'Listy wyboru'!$H$3:$H$4</xm:f>
          </x14:formula1>
          <xm:sqref>C18:D18</xm:sqref>
        </x14:dataValidation>
        <x14:dataValidation type="list" allowBlank="1" showInputMessage="1" showErrorMessage="1">
          <x14:formula1>
            <xm:f>'Listy wyboru'!$A$3:$A$4</xm:f>
          </x14:formula1>
          <xm:sqref>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81"/>
  <sheetViews>
    <sheetView view="pageBreakPreview" zoomScale="75" zoomScaleNormal="70" zoomScaleSheetLayoutView="75" workbookViewId="0">
      <pane xSplit="5" ySplit="6" topLeftCell="Q7" activePane="bottomRight" state="frozen"/>
      <selection pane="topRight" activeCell="F1" sqref="F1"/>
      <selection pane="bottomLeft" activeCell="A4" sqref="A4"/>
      <selection pane="bottomRight" activeCell="W164" sqref="W164"/>
    </sheetView>
  </sheetViews>
  <sheetFormatPr defaultColWidth="9.140625" defaultRowHeight="12.75" x14ac:dyDescent="0.2"/>
  <cols>
    <col min="1" max="1" width="4" style="4" customWidth="1"/>
    <col min="2" max="2" width="4.42578125" style="120" customWidth="1"/>
    <col min="3" max="3" width="20.85546875" style="4" customWidth="1"/>
    <col min="4" max="4" width="19.85546875" style="4" customWidth="1"/>
    <col min="5" max="5" width="54.42578125" style="5" bestFit="1" customWidth="1"/>
    <col min="6" max="6" width="15.140625" style="5" customWidth="1"/>
    <col min="7" max="7" width="19" style="5" customWidth="1"/>
    <col min="8" max="8" width="11.5703125" style="5" customWidth="1"/>
    <col min="9" max="9" width="14.140625" style="4" customWidth="1"/>
    <col min="10" max="10" width="13.5703125" style="33" customWidth="1"/>
    <col min="11" max="11" width="17.5703125" style="4" customWidth="1"/>
    <col min="12" max="12" width="15.28515625" style="33" customWidth="1"/>
    <col min="13" max="13" width="17.85546875" style="5" customWidth="1"/>
    <col min="14" max="14" width="5.42578125" style="4" customWidth="1"/>
    <col min="15" max="15" width="19.42578125" style="4" customWidth="1"/>
    <col min="16" max="16" width="26.42578125" style="4" customWidth="1"/>
    <col min="17" max="17" width="18.140625" style="4" customWidth="1"/>
    <col min="18" max="18" width="0.85546875" style="4" customWidth="1"/>
    <col min="19" max="19" width="19.42578125" style="4" customWidth="1"/>
    <col min="20" max="20" width="14.140625" style="4" customWidth="1"/>
    <col min="21" max="23" width="16.28515625" style="4" customWidth="1"/>
    <col min="24" max="24" width="17.5703125" style="4" customWidth="1"/>
    <col min="25" max="25" width="1.140625" style="4" customWidth="1"/>
    <col min="26" max="26" width="13.5703125" style="33" customWidth="1"/>
    <col min="27" max="27" width="10.140625" style="4" bestFit="1" customWidth="1"/>
    <col min="28" max="16384" width="9.140625" style="4"/>
  </cols>
  <sheetData>
    <row r="1" spans="1:26" ht="30.6" customHeight="1" x14ac:dyDescent="0.2">
      <c r="A1" s="57"/>
      <c r="B1" s="270" t="str">
        <f>IF(E162&gt;(ROUNDDOWN('1. Założenia'!D14*O162,2)),"Koszty promocji przekraczają 15% kosztów kwalifikowanych!!! Obniż koszty promocji.","Koszty promocji spełniają warunek max. 15%")</f>
        <v>Koszty promocji spełniają warunek max. 15%</v>
      </c>
      <c r="C1" s="271"/>
      <c r="D1" s="271"/>
      <c r="E1" s="268" t="s">
        <v>60</v>
      </c>
      <c r="F1" s="128"/>
      <c r="G1" s="58"/>
      <c r="H1" s="58"/>
      <c r="I1" s="57"/>
      <c r="J1" s="59"/>
      <c r="K1" s="57"/>
      <c r="L1" s="59"/>
      <c r="M1" s="58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6" ht="39.6" customHeight="1" x14ac:dyDescent="0.2">
      <c r="A2" s="57"/>
      <c r="B2" s="272" t="str">
        <f>IF(F162&gt;(ROUNDDOWN('1. Założenia'!D16*O162,2)),"Koszty pośrednie przekraczają 10% kosztów kwalifikowanych!!! Obniż koszty pośrednie.","Koszty pośrednie spełniają warunek max. 10%")</f>
        <v>Koszty pośrednie spełniają warunek max. 10%</v>
      </c>
      <c r="C2" s="273"/>
      <c r="D2" s="273"/>
      <c r="E2" s="269"/>
      <c r="F2" s="129"/>
      <c r="G2" s="58"/>
      <c r="H2" s="58"/>
      <c r="I2" s="57"/>
      <c r="J2" s="59"/>
      <c r="K2" s="57"/>
      <c r="L2" s="59"/>
      <c r="M2" s="58"/>
      <c r="N2" s="57"/>
      <c r="O2" s="57"/>
      <c r="P2" s="57"/>
      <c r="Q2" s="57"/>
      <c r="R2" s="57"/>
      <c r="S2" s="57"/>
      <c r="T2" s="258" t="s">
        <v>44</v>
      </c>
      <c r="U2" s="258"/>
      <c r="V2" s="258"/>
      <c r="W2" s="258"/>
      <c r="X2" s="258"/>
    </row>
    <row r="3" spans="1:26" ht="39.6" customHeight="1" x14ac:dyDescent="0.2">
      <c r="A3" s="57"/>
      <c r="B3" s="274" t="str">
        <f>IF(AND('1. Założenia'!D15='Listy wyboru'!A3,'2. Nakłady'!F162&gt;0.15*'2. Nakłady'!F164),"Wybrano RYCZAŁT 15%, a koszty pośrednie przekraczają 15% kosztów wynagrodzeń!!!"," ")</f>
        <v xml:space="preserve"> </v>
      </c>
      <c r="C3" s="275"/>
      <c r="D3" s="275"/>
      <c r="E3" s="149"/>
      <c r="F3" s="129"/>
      <c r="G3" s="58"/>
      <c r="H3" s="58"/>
      <c r="I3" s="57"/>
      <c r="J3" s="59"/>
      <c r="K3" s="57"/>
      <c r="L3" s="59"/>
      <c r="M3" s="58"/>
      <c r="N3" s="57"/>
      <c r="O3" s="57"/>
      <c r="P3" s="57"/>
      <c r="Q3" s="57"/>
      <c r="R3" s="57"/>
      <c r="S3" s="57"/>
      <c r="T3" s="150"/>
      <c r="U3" s="162" t="str">
        <f>IF(U6&gt;2023, "Nie możesz ponosić wydatków po 31.12.2023"," ")</f>
        <v xml:space="preserve"> </v>
      </c>
      <c r="V3" s="162" t="str">
        <f>IF(V6&gt;2023, "Nie możesz ponosić wydatków po 31.12.2023"," ")</f>
        <v xml:space="preserve"> </v>
      </c>
      <c r="W3" s="162" t="str">
        <f>IF(W6&gt;2023, "Nie możesz ponosić wydatków po 31.12.2023"," ")</f>
        <v xml:space="preserve"> </v>
      </c>
      <c r="X3" s="150"/>
      <c r="Z3" s="151"/>
    </row>
    <row r="4" spans="1:26" ht="30.95" customHeight="1" x14ac:dyDescent="0.2">
      <c r="A4" s="57"/>
      <c r="B4" s="276" t="str">
        <f>IF(F165&gt;(ROUNDDOWN('1. Założenia'!D13*O162,2)),"Koszty cross-financingu przekraczają 10% kosztów kwalifikowanych!!! Obniż koszty cross-financingu.","Koszty cross-financingu spełniają warunek max. 10%")</f>
        <v>Koszty cross-financingu spełniają warunek max. 10%</v>
      </c>
      <c r="C4" s="277"/>
      <c r="D4" s="277"/>
      <c r="E4" s="203"/>
      <c r="F4" s="129"/>
      <c r="G4" s="58"/>
      <c r="H4" s="58"/>
      <c r="I4" s="57"/>
      <c r="J4" s="59"/>
      <c r="K4" s="57"/>
      <c r="L4" s="59"/>
      <c r="M4" s="58"/>
      <c r="N4" s="57"/>
      <c r="O4" s="57"/>
      <c r="P4" s="57"/>
      <c r="Q4" s="57"/>
      <c r="R4" s="57"/>
      <c r="S4" s="57"/>
      <c r="T4" s="119"/>
      <c r="U4" s="119"/>
      <c r="V4" s="119"/>
      <c r="W4" s="119"/>
      <c r="X4" s="119"/>
      <c r="Z4" s="120"/>
    </row>
    <row r="5" spans="1:26" ht="3" customHeight="1" x14ac:dyDescent="0.2">
      <c r="A5" s="57"/>
      <c r="B5" s="141"/>
      <c r="C5" s="140"/>
      <c r="D5" s="140"/>
      <c r="E5" s="184"/>
      <c r="F5" s="129"/>
      <c r="G5" s="58"/>
      <c r="H5" s="58"/>
      <c r="I5" s="57"/>
      <c r="J5" s="59"/>
      <c r="K5" s="57"/>
      <c r="L5" s="59"/>
      <c r="M5" s="58"/>
      <c r="N5" s="57"/>
      <c r="O5" s="57"/>
      <c r="P5" s="57"/>
      <c r="Q5" s="57"/>
      <c r="R5" s="57"/>
      <c r="S5" s="57"/>
      <c r="T5" s="182"/>
      <c r="U5" s="182"/>
      <c r="V5" s="182"/>
      <c r="W5" s="182"/>
      <c r="X5" s="182"/>
      <c r="Z5" s="181"/>
    </row>
    <row r="6" spans="1:26" s="49" customFormat="1" ht="38.25" x14ac:dyDescent="0.2">
      <c r="A6" s="60"/>
      <c r="B6" s="123" t="s">
        <v>97</v>
      </c>
      <c r="C6" s="123" t="s">
        <v>98</v>
      </c>
      <c r="D6" s="123" t="s">
        <v>99</v>
      </c>
      <c r="E6" s="123" t="s">
        <v>26</v>
      </c>
      <c r="F6" s="48" t="s">
        <v>100</v>
      </c>
      <c r="G6" s="48" t="s">
        <v>31</v>
      </c>
      <c r="H6" s="48" t="s">
        <v>38</v>
      </c>
      <c r="I6" s="48" t="s">
        <v>32</v>
      </c>
      <c r="J6" s="123" t="s">
        <v>33</v>
      </c>
      <c r="K6" s="48" t="s">
        <v>34</v>
      </c>
      <c r="L6" s="48" t="s">
        <v>35</v>
      </c>
      <c r="M6" s="48" t="s">
        <v>36</v>
      </c>
      <c r="N6" s="60"/>
      <c r="O6" s="48" t="s">
        <v>42</v>
      </c>
      <c r="P6" s="48" t="s">
        <v>132</v>
      </c>
      <c r="Q6" s="48" t="s">
        <v>43</v>
      </c>
      <c r="R6" s="60"/>
      <c r="S6" s="122" t="s">
        <v>105</v>
      </c>
      <c r="T6" s="50">
        <f>'1. Założenia'!E22</f>
        <v>0</v>
      </c>
      <c r="U6" s="163">
        <f>'1. Założenia'!F22</f>
        <v>1</v>
      </c>
      <c r="V6" s="163">
        <f>'1. Założenia'!G22</f>
        <v>2</v>
      </c>
      <c r="W6" s="163">
        <f>'1. Założenia'!H22</f>
        <v>3</v>
      </c>
      <c r="X6" s="50" t="s">
        <v>52</v>
      </c>
      <c r="Z6" s="49" t="s">
        <v>53</v>
      </c>
    </row>
    <row r="7" spans="1:26" s="49" customFormat="1" ht="0.95" customHeight="1" x14ac:dyDescent="0.2">
      <c r="A7" s="60"/>
      <c r="B7" s="123"/>
      <c r="C7" s="123"/>
      <c r="D7" s="123"/>
      <c r="E7" s="123"/>
      <c r="F7" s="48"/>
      <c r="G7" s="48"/>
      <c r="H7" s="48"/>
      <c r="I7" s="48"/>
      <c r="J7" s="123"/>
      <c r="K7" s="48"/>
      <c r="L7" s="48"/>
      <c r="M7" s="48"/>
      <c r="N7" s="60"/>
      <c r="O7" s="46"/>
      <c r="P7" s="46"/>
      <c r="Q7" s="46"/>
      <c r="R7" s="60"/>
      <c r="S7" s="122"/>
      <c r="T7" s="123"/>
      <c r="U7" s="123"/>
      <c r="V7" s="123"/>
      <c r="W7" s="123"/>
      <c r="X7" s="123"/>
    </row>
    <row r="8" spans="1:26" ht="12.75" customHeight="1" x14ac:dyDescent="0.2">
      <c r="A8" s="57"/>
      <c r="B8" s="259">
        <v>1</v>
      </c>
      <c r="C8" s="242"/>
      <c r="D8" s="261"/>
      <c r="E8" s="261"/>
      <c r="F8" s="247"/>
      <c r="G8" s="262"/>
      <c r="H8" s="264"/>
      <c r="I8" s="266">
        <f>IF(H8="zw./ nie dotyczy",0,ROUND(G8*H8,2))</f>
        <v>0</v>
      </c>
      <c r="J8" s="280"/>
      <c r="K8" s="278">
        <f>ROUND(G8*J8,2)</f>
        <v>0</v>
      </c>
      <c r="L8" s="279">
        <f>ROUND(I8*J8,2)</f>
        <v>0</v>
      </c>
      <c r="M8" s="266">
        <f>K8+L8</f>
        <v>0</v>
      </c>
      <c r="N8" s="57"/>
      <c r="O8" s="235">
        <f>M8</f>
        <v>0</v>
      </c>
      <c r="P8" s="236"/>
      <c r="Q8" s="239">
        <f>M8-O8</f>
        <v>0</v>
      </c>
      <c r="R8" s="61"/>
      <c r="S8" s="63" t="s">
        <v>54</v>
      </c>
      <c r="T8" s="51"/>
      <c r="U8" s="51"/>
      <c r="V8" s="172"/>
      <c r="W8" s="172"/>
      <c r="X8" s="45">
        <f>SUM(T8:W8)</f>
        <v>0</v>
      </c>
      <c r="Z8" s="229" t="str">
        <f>IF(O8=(X8+X9),"OK","ŹLE")</f>
        <v>OK</v>
      </c>
    </row>
    <row r="9" spans="1:26" x14ac:dyDescent="0.2">
      <c r="A9" s="57"/>
      <c r="B9" s="260"/>
      <c r="C9" s="243"/>
      <c r="D9" s="243"/>
      <c r="E9" s="243"/>
      <c r="F9" s="248"/>
      <c r="G9" s="263"/>
      <c r="H9" s="265"/>
      <c r="I9" s="267"/>
      <c r="J9" s="260"/>
      <c r="K9" s="267"/>
      <c r="L9" s="260"/>
      <c r="M9" s="267"/>
      <c r="N9" s="57"/>
      <c r="O9" s="227"/>
      <c r="P9" s="237"/>
      <c r="Q9" s="240"/>
      <c r="R9" s="61"/>
      <c r="S9" s="63" t="s">
        <v>57</v>
      </c>
      <c r="T9" s="51"/>
      <c r="U9" s="51"/>
      <c r="V9" s="172"/>
      <c r="W9" s="172"/>
      <c r="X9" s="45">
        <f>SUM(T9:W9)</f>
        <v>0</v>
      </c>
      <c r="Z9" s="230"/>
    </row>
    <row r="10" spans="1:26" x14ac:dyDescent="0.2">
      <c r="A10" s="57"/>
      <c r="B10" s="260"/>
      <c r="C10" s="243"/>
      <c r="D10" s="243"/>
      <c r="E10" s="243"/>
      <c r="F10" s="248"/>
      <c r="G10" s="263"/>
      <c r="H10" s="265"/>
      <c r="I10" s="267"/>
      <c r="J10" s="260"/>
      <c r="K10" s="267"/>
      <c r="L10" s="260"/>
      <c r="M10" s="267"/>
      <c r="N10" s="57"/>
      <c r="O10" s="227"/>
      <c r="P10" s="237"/>
      <c r="Q10" s="240"/>
      <c r="R10" s="61"/>
      <c r="S10" s="63" t="s">
        <v>55</v>
      </c>
      <c r="T10" s="51"/>
      <c r="U10" s="51"/>
      <c r="V10" s="172"/>
      <c r="W10" s="172"/>
      <c r="X10" s="45">
        <f>SUM(T10:W10)</f>
        <v>0</v>
      </c>
      <c r="Z10" s="229" t="str">
        <f>IF(Q8=(X10+X11),"OK","ŹLE")</f>
        <v>OK</v>
      </c>
    </row>
    <row r="11" spans="1:26" x14ac:dyDescent="0.2">
      <c r="A11" s="57"/>
      <c r="B11" s="260"/>
      <c r="C11" s="243"/>
      <c r="D11" s="243"/>
      <c r="E11" s="243"/>
      <c r="F11" s="248"/>
      <c r="G11" s="263"/>
      <c r="H11" s="265"/>
      <c r="I11" s="267"/>
      <c r="J11" s="260"/>
      <c r="K11" s="267"/>
      <c r="L11" s="260"/>
      <c r="M11" s="267"/>
      <c r="N11" s="57"/>
      <c r="O11" s="227"/>
      <c r="P11" s="237"/>
      <c r="Q11" s="240"/>
      <c r="R11" s="61"/>
      <c r="S11" s="63" t="s">
        <v>56</v>
      </c>
      <c r="T11" s="51"/>
      <c r="U11" s="51"/>
      <c r="V11" s="172"/>
      <c r="W11" s="172"/>
      <c r="X11" s="45">
        <f>SUM(T11:W11)</f>
        <v>0</v>
      </c>
      <c r="Z11" s="230"/>
    </row>
    <row r="12" spans="1:26" ht="13.5" thickBot="1" x14ac:dyDescent="0.25">
      <c r="A12" s="57"/>
      <c r="B12" s="260"/>
      <c r="C12" s="243"/>
      <c r="D12" s="243"/>
      <c r="E12" s="243"/>
      <c r="F12" s="249"/>
      <c r="G12" s="263"/>
      <c r="H12" s="265"/>
      <c r="I12" s="267"/>
      <c r="J12" s="260"/>
      <c r="K12" s="267"/>
      <c r="L12" s="260"/>
      <c r="M12" s="267"/>
      <c r="N12" s="57"/>
      <c r="O12" s="228"/>
      <c r="P12" s="238"/>
      <c r="Q12" s="241"/>
      <c r="R12" s="61"/>
      <c r="S12" s="47" t="s">
        <v>52</v>
      </c>
      <c r="T12" s="74">
        <f>SUM(T8:T11)</f>
        <v>0</v>
      </c>
      <c r="U12" s="73">
        <f t="shared" ref="U12:X12" si="0">SUM(U8:U11)</f>
        <v>0</v>
      </c>
      <c r="V12" s="74">
        <f t="shared" si="0"/>
        <v>0</v>
      </c>
      <c r="W12" s="74">
        <f t="shared" si="0"/>
        <v>0</v>
      </c>
      <c r="X12" s="67">
        <f t="shared" si="0"/>
        <v>0</v>
      </c>
    </row>
    <row r="13" spans="1:26" ht="12.95" customHeight="1" thickTop="1" x14ac:dyDescent="0.2">
      <c r="A13" s="57"/>
      <c r="B13" s="257">
        <f>B8+1</f>
        <v>2</v>
      </c>
      <c r="C13" s="242"/>
      <c r="D13" s="244"/>
      <c r="E13" s="244"/>
      <c r="F13" s="247"/>
      <c r="G13" s="250"/>
      <c r="H13" s="253"/>
      <c r="I13" s="234">
        <f>IF(H13="zw./ nie dotyczy",0,ROUND(G13*H13,2))</f>
        <v>0</v>
      </c>
      <c r="J13" s="256"/>
      <c r="K13" s="226">
        <f t="shared" ref="K13:K48" si="1">ROUND(G13*J13,2)</f>
        <v>0</v>
      </c>
      <c r="L13" s="231">
        <f t="shared" ref="L13" si="2">ROUND(I13*J13,2)</f>
        <v>0</v>
      </c>
      <c r="M13" s="234">
        <f t="shared" ref="M13:M48" si="3">K13+L13</f>
        <v>0</v>
      </c>
      <c r="N13" s="57"/>
      <c r="O13" s="235">
        <f>M13</f>
        <v>0</v>
      </c>
      <c r="P13" s="236"/>
      <c r="Q13" s="239">
        <f>M13-O13</f>
        <v>0</v>
      </c>
      <c r="R13" s="61"/>
      <c r="S13" s="64" t="s">
        <v>54</v>
      </c>
      <c r="T13" s="65"/>
      <c r="U13" s="66"/>
      <c r="V13" s="173"/>
      <c r="W13" s="173"/>
      <c r="X13" s="45">
        <f>SUM(T13:W13)</f>
        <v>0</v>
      </c>
      <c r="Z13" s="229" t="str">
        <f>IF(O13=(X13+X14),"OK","ŹLE")</f>
        <v>OK</v>
      </c>
    </row>
    <row r="14" spans="1:26" x14ac:dyDescent="0.2">
      <c r="A14" s="57"/>
      <c r="B14" s="232"/>
      <c r="C14" s="243"/>
      <c r="D14" s="245"/>
      <c r="E14" s="245"/>
      <c r="F14" s="248"/>
      <c r="G14" s="251"/>
      <c r="H14" s="254"/>
      <c r="I14" s="227"/>
      <c r="J14" s="232"/>
      <c r="K14" s="227"/>
      <c r="L14" s="232"/>
      <c r="M14" s="227"/>
      <c r="N14" s="57"/>
      <c r="O14" s="227"/>
      <c r="P14" s="237"/>
      <c r="Q14" s="240"/>
      <c r="R14" s="61"/>
      <c r="S14" s="63" t="s">
        <v>57</v>
      </c>
      <c r="T14" s="51"/>
      <c r="U14" s="51"/>
      <c r="V14" s="172"/>
      <c r="W14" s="172"/>
      <c r="X14" s="45">
        <f>SUM(T14:W14)</f>
        <v>0</v>
      </c>
      <c r="Z14" s="230"/>
    </row>
    <row r="15" spans="1:26" x14ac:dyDescent="0.2">
      <c r="A15" s="57"/>
      <c r="B15" s="232"/>
      <c r="C15" s="243"/>
      <c r="D15" s="245"/>
      <c r="E15" s="245"/>
      <c r="F15" s="248"/>
      <c r="G15" s="251"/>
      <c r="H15" s="254"/>
      <c r="I15" s="227"/>
      <c r="J15" s="232"/>
      <c r="K15" s="227"/>
      <c r="L15" s="232"/>
      <c r="M15" s="227"/>
      <c r="N15" s="57"/>
      <c r="O15" s="227"/>
      <c r="P15" s="237"/>
      <c r="Q15" s="240"/>
      <c r="R15" s="61"/>
      <c r="S15" s="63" t="s">
        <v>55</v>
      </c>
      <c r="T15" s="51"/>
      <c r="U15" s="51"/>
      <c r="V15" s="172"/>
      <c r="W15" s="172"/>
      <c r="X15" s="45">
        <f>SUM(T15:W15)</f>
        <v>0</v>
      </c>
      <c r="Z15" s="229" t="str">
        <f>IF(Q13=(X15+X16),"OK","ŹLE")</f>
        <v>OK</v>
      </c>
    </row>
    <row r="16" spans="1:26" x14ac:dyDescent="0.2">
      <c r="A16" s="57"/>
      <c r="B16" s="232"/>
      <c r="C16" s="243"/>
      <c r="D16" s="245"/>
      <c r="E16" s="245"/>
      <c r="F16" s="248"/>
      <c r="G16" s="251"/>
      <c r="H16" s="254"/>
      <c r="I16" s="227"/>
      <c r="J16" s="232"/>
      <c r="K16" s="227"/>
      <c r="L16" s="232"/>
      <c r="M16" s="227"/>
      <c r="N16" s="57"/>
      <c r="O16" s="227"/>
      <c r="P16" s="237"/>
      <c r="Q16" s="240"/>
      <c r="R16" s="61"/>
      <c r="S16" s="63" t="s">
        <v>56</v>
      </c>
      <c r="T16" s="51"/>
      <c r="U16" s="51"/>
      <c r="V16" s="172"/>
      <c r="W16" s="172"/>
      <c r="X16" s="45">
        <f>SUM(T16:W16)</f>
        <v>0</v>
      </c>
      <c r="Z16" s="230"/>
    </row>
    <row r="17" spans="1:26" ht="13.5" thickBot="1" x14ac:dyDescent="0.25">
      <c r="A17" s="57"/>
      <c r="B17" s="233"/>
      <c r="C17" s="243"/>
      <c r="D17" s="246"/>
      <c r="E17" s="246"/>
      <c r="F17" s="249"/>
      <c r="G17" s="252"/>
      <c r="H17" s="255"/>
      <c r="I17" s="228"/>
      <c r="J17" s="233"/>
      <c r="K17" s="228"/>
      <c r="L17" s="233"/>
      <c r="M17" s="228"/>
      <c r="N17" s="57"/>
      <c r="O17" s="228"/>
      <c r="P17" s="238"/>
      <c r="Q17" s="241"/>
      <c r="R17" s="61"/>
      <c r="S17" s="47" t="s">
        <v>52</v>
      </c>
      <c r="T17" s="73">
        <f t="shared" ref="T17:X17" si="4">SUM(T13:T16)</f>
        <v>0</v>
      </c>
      <c r="U17" s="73">
        <f t="shared" si="4"/>
        <v>0</v>
      </c>
      <c r="V17" s="73">
        <f t="shared" si="4"/>
        <v>0</v>
      </c>
      <c r="W17" s="73">
        <f t="shared" si="4"/>
        <v>0</v>
      </c>
      <c r="X17" s="67">
        <f t="shared" si="4"/>
        <v>0</v>
      </c>
    </row>
    <row r="18" spans="1:26" ht="12.95" customHeight="1" thickTop="1" x14ac:dyDescent="0.2">
      <c r="A18" s="57"/>
      <c r="B18" s="257">
        <f>B13+1</f>
        <v>3</v>
      </c>
      <c r="C18" s="242"/>
      <c r="D18" s="244"/>
      <c r="E18" s="244"/>
      <c r="F18" s="247"/>
      <c r="G18" s="250"/>
      <c r="H18" s="253"/>
      <c r="I18" s="234">
        <f>IF(H18="zw./ nie dotyczy",0,ROUND(G18*H18,2))</f>
        <v>0</v>
      </c>
      <c r="J18" s="256"/>
      <c r="K18" s="226">
        <f t="shared" si="1"/>
        <v>0</v>
      </c>
      <c r="L18" s="231">
        <f>ROUND(I18*J18,2)</f>
        <v>0</v>
      </c>
      <c r="M18" s="234">
        <f t="shared" si="3"/>
        <v>0</v>
      </c>
      <c r="N18" s="57"/>
      <c r="O18" s="235">
        <f>M18</f>
        <v>0</v>
      </c>
      <c r="P18" s="236"/>
      <c r="Q18" s="239">
        <f>M18-O18</f>
        <v>0</v>
      </c>
      <c r="R18" s="61"/>
      <c r="S18" s="64" t="s">
        <v>54</v>
      </c>
      <c r="T18" s="66"/>
      <c r="U18" s="66"/>
      <c r="V18" s="174"/>
      <c r="W18" s="174"/>
      <c r="X18" s="45">
        <f>SUM(T18:W18)</f>
        <v>0</v>
      </c>
      <c r="Z18" s="229" t="str">
        <f>IF(O18=(X18+X19),"OK","ŹLE")</f>
        <v>OK</v>
      </c>
    </row>
    <row r="19" spans="1:26" x14ac:dyDescent="0.2">
      <c r="A19" s="57"/>
      <c r="B19" s="232"/>
      <c r="C19" s="243"/>
      <c r="D19" s="245"/>
      <c r="E19" s="245"/>
      <c r="F19" s="248"/>
      <c r="G19" s="251"/>
      <c r="H19" s="254"/>
      <c r="I19" s="227"/>
      <c r="J19" s="232"/>
      <c r="K19" s="227"/>
      <c r="L19" s="232"/>
      <c r="M19" s="227"/>
      <c r="N19" s="57"/>
      <c r="O19" s="227"/>
      <c r="P19" s="237"/>
      <c r="Q19" s="240"/>
      <c r="R19" s="61"/>
      <c r="S19" s="63" t="s">
        <v>57</v>
      </c>
      <c r="T19" s="51"/>
      <c r="U19" s="51"/>
      <c r="V19" s="172"/>
      <c r="W19" s="172"/>
      <c r="X19" s="45">
        <f>SUM(T19:W19)</f>
        <v>0</v>
      </c>
      <c r="Z19" s="230"/>
    </row>
    <row r="20" spans="1:26" x14ac:dyDescent="0.2">
      <c r="A20" s="57"/>
      <c r="B20" s="232"/>
      <c r="C20" s="243"/>
      <c r="D20" s="245"/>
      <c r="E20" s="245"/>
      <c r="F20" s="248"/>
      <c r="G20" s="251"/>
      <c r="H20" s="254"/>
      <c r="I20" s="227"/>
      <c r="J20" s="232"/>
      <c r="K20" s="227"/>
      <c r="L20" s="232"/>
      <c r="M20" s="227"/>
      <c r="N20" s="57"/>
      <c r="O20" s="227"/>
      <c r="P20" s="237"/>
      <c r="Q20" s="240"/>
      <c r="R20" s="61"/>
      <c r="S20" s="63" t="s">
        <v>55</v>
      </c>
      <c r="T20" s="51"/>
      <c r="U20" s="51"/>
      <c r="V20" s="172"/>
      <c r="W20" s="172"/>
      <c r="X20" s="45">
        <f>SUM(T20:W20)</f>
        <v>0</v>
      </c>
      <c r="Z20" s="229" t="str">
        <f>IF(Q18=(X20+X21),"OK","ŹLE")</f>
        <v>OK</v>
      </c>
    </row>
    <row r="21" spans="1:26" x14ac:dyDescent="0.2">
      <c r="A21" s="57"/>
      <c r="B21" s="232"/>
      <c r="C21" s="243"/>
      <c r="D21" s="245"/>
      <c r="E21" s="245"/>
      <c r="F21" s="248"/>
      <c r="G21" s="251"/>
      <c r="H21" s="254"/>
      <c r="I21" s="227"/>
      <c r="J21" s="232"/>
      <c r="K21" s="227"/>
      <c r="L21" s="232"/>
      <c r="M21" s="227"/>
      <c r="N21" s="57"/>
      <c r="O21" s="227"/>
      <c r="P21" s="237"/>
      <c r="Q21" s="240"/>
      <c r="R21" s="61"/>
      <c r="S21" s="63" t="s">
        <v>56</v>
      </c>
      <c r="T21" s="51"/>
      <c r="U21" s="51"/>
      <c r="V21" s="172"/>
      <c r="W21" s="172"/>
      <c r="X21" s="45">
        <f>SUM(T21:W21)</f>
        <v>0</v>
      </c>
      <c r="Z21" s="230"/>
    </row>
    <row r="22" spans="1:26" ht="13.5" thickBot="1" x14ac:dyDescent="0.25">
      <c r="A22" s="57"/>
      <c r="B22" s="233"/>
      <c r="C22" s="243"/>
      <c r="D22" s="246"/>
      <c r="E22" s="246"/>
      <c r="F22" s="249"/>
      <c r="G22" s="252"/>
      <c r="H22" s="255"/>
      <c r="I22" s="228"/>
      <c r="J22" s="233"/>
      <c r="K22" s="228"/>
      <c r="L22" s="233"/>
      <c r="M22" s="228"/>
      <c r="N22" s="57"/>
      <c r="O22" s="228"/>
      <c r="P22" s="238"/>
      <c r="Q22" s="241"/>
      <c r="R22" s="61"/>
      <c r="S22" s="47" t="s">
        <v>52</v>
      </c>
      <c r="T22" s="74">
        <f t="shared" ref="T22:X22" si="5">SUM(T18:T21)</f>
        <v>0</v>
      </c>
      <c r="U22" s="74">
        <f t="shared" si="5"/>
        <v>0</v>
      </c>
      <c r="V22" s="73">
        <f t="shared" si="5"/>
        <v>0</v>
      </c>
      <c r="W22" s="74">
        <f t="shared" si="5"/>
        <v>0</v>
      </c>
      <c r="X22" s="67">
        <f t="shared" si="5"/>
        <v>0</v>
      </c>
    </row>
    <row r="23" spans="1:26" ht="12.95" customHeight="1" thickTop="1" x14ac:dyDescent="0.2">
      <c r="A23" s="57"/>
      <c r="B23" s="257">
        <f>B18+1</f>
        <v>4</v>
      </c>
      <c r="C23" s="242"/>
      <c r="D23" s="244"/>
      <c r="E23" s="244"/>
      <c r="F23" s="247"/>
      <c r="G23" s="250"/>
      <c r="H23" s="253"/>
      <c r="I23" s="234">
        <f>IF(H23="zw./ nie dotyczy",0,ROUND(G23*H23,2))</f>
        <v>0</v>
      </c>
      <c r="J23" s="256"/>
      <c r="K23" s="226">
        <f t="shared" si="1"/>
        <v>0</v>
      </c>
      <c r="L23" s="231">
        <f>ROUND(I23*J23,2)</f>
        <v>0</v>
      </c>
      <c r="M23" s="234">
        <f t="shared" si="3"/>
        <v>0</v>
      </c>
      <c r="N23" s="57"/>
      <c r="O23" s="235">
        <f>M23</f>
        <v>0</v>
      </c>
      <c r="P23" s="236"/>
      <c r="Q23" s="239">
        <f>M23-O23</f>
        <v>0</v>
      </c>
      <c r="R23" s="61"/>
      <c r="S23" s="64" t="s">
        <v>54</v>
      </c>
      <c r="T23" s="65"/>
      <c r="U23" s="65"/>
      <c r="V23" s="174"/>
      <c r="W23" s="173"/>
      <c r="X23" s="45">
        <f>SUM(T23:W23)</f>
        <v>0</v>
      </c>
      <c r="Z23" s="229" t="str">
        <f>IF(O23=(X23+X24),"OK","ŹLE")</f>
        <v>OK</v>
      </c>
    </row>
    <row r="24" spans="1:26" x14ac:dyDescent="0.2">
      <c r="A24" s="57"/>
      <c r="B24" s="232"/>
      <c r="C24" s="243"/>
      <c r="D24" s="245"/>
      <c r="E24" s="245"/>
      <c r="F24" s="248"/>
      <c r="G24" s="251"/>
      <c r="H24" s="254"/>
      <c r="I24" s="227"/>
      <c r="J24" s="232"/>
      <c r="K24" s="227"/>
      <c r="L24" s="232"/>
      <c r="M24" s="227"/>
      <c r="N24" s="57"/>
      <c r="O24" s="227"/>
      <c r="P24" s="237"/>
      <c r="Q24" s="240"/>
      <c r="R24" s="61"/>
      <c r="S24" s="63" t="s">
        <v>57</v>
      </c>
      <c r="T24" s="51"/>
      <c r="U24" s="51"/>
      <c r="V24" s="172"/>
      <c r="W24" s="172"/>
      <c r="X24" s="45">
        <f>SUM(T24:W24)</f>
        <v>0</v>
      </c>
      <c r="Z24" s="230"/>
    </row>
    <row r="25" spans="1:26" x14ac:dyDescent="0.2">
      <c r="A25" s="57"/>
      <c r="B25" s="232"/>
      <c r="C25" s="243"/>
      <c r="D25" s="245"/>
      <c r="E25" s="245"/>
      <c r="F25" s="248"/>
      <c r="G25" s="251"/>
      <c r="H25" s="254"/>
      <c r="I25" s="227"/>
      <c r="J25" s="232"/>
      <c r="K25" s="227"/>
      <c r="L25" s="232"/>
      <c r="M25" s="227"/>
      <c r="N25" s="57"/>
      <c r="O25" s="227"/>
      <c r="P25" s="237"/>
      <c r="Q25" s="240"/>
      <c r="R25" s="61"/>
      <c r="S25" s="63" t="s">
        <v>55</v>
      </c>
      <c r="T25" s="51"/>
      <c r="U25" s="51"/>
      <c r="V25" s="172"/>
      <c r="W25" s="172"/>
      <c r="X25" s="45">
        <f>SUM(T25:W25)</f>
        <v>0</v>
      </c>
      <c r="Z25" s="229" t="str">
        <f>IF(Q23=(X25+X26),"OK","ŹLE")</f>
        <v>OK</v>
      </c>
    </row>
    <row r="26" spans="1:26" x14ac:dyDescent="0.2">
      <c r="A26" s="57"/>
      <c r="B26" s="232"/>
      <c r="C26" s="243"/>
      <c r="D26" s="245"/>
      <c r="E26" s="245"/>
      <c r="F26" s="248"/>
      <c r="G26" s="251"/>
      <c r="H26" s="254"/>
      <c r="I26" s="227"/>
      <c r="J26" s="232"/>
      <c r="K26" s="227"/>
      <c r="L26" s="232"/>
      <c r="M26" s="227"/>
      <c r="N26" s="57"/>
      <c r="O26" s="227"/>
      <c r="P26" s="237"/>
      <c r="Q26" s="240"/>
      <c r="R26" s="61"/>
      <c r="S26" s="63" t="s">
        <v>56</v>
      </c>
      <c r="T26" s="51"/>
      <c r="U26" s="51"/>
      <c r="V26" s="172"/>
      <c r="W26" s="172"/>
      <c r="X26" s="45">
        <f>SUM(T26:W26)</f>
        <v>0</v>
      </c>
      <c r="Z26" s="230"/>
    </row>
    <row r="27" spans="1:26" ht="13.5" thickBot="1" x14ac:dyDescent="0.25">
      <c r="A27" s="57"/>
      <c r="B27" s="233"/>
      <c r="C27" s="243"/>
      <c r="D27" s="246"/>
      <c r="E27" s="246"/>
      <c r="F27" s="249"/>
      <c r="G27" s="252"/>
      <c r="H27" s="255"/>
      <c r="I27" s="228"/>
      <c r="J27" s="233"/>
      <c r="K27" s="228"/>
      <c r="L27" s="233"/>
      <c r="M27" s="228"/>
      <c r="N27" s="57"/>
      <c r="O27" s="228"/>
      <c r="P27" s="238"/>
      <c r="Q27" s="241"/>
      <c r="R27" s="61"/>
      <c r="S27" s="47" t="s">
        <v>52</v>
      </c>
      <c r="T27" s="74">
        <f t="shared" ref="T27:X27" si="6">SUM(T23:T26)</f>
        <v>0</v>
      </c>
      <c r="U27" s="74">
        <f t="shared" si="6"/>
        <v>0</v>
      </c>
      <c r="V27" s="74">
        <f t="shared" si="6"/>
        <v>0</v>
      </c>
      <c r="W27" s="73">
        <f t="shared" si="6"/>
        <v>0</v>
      </c>
      <c r="X27" s="67">
        <f t="shared" si="6"/>
        <v>0</v>
      </c>
    </row>
    <row r="28" spans="1:26" ht="13.5" thickTop="1" x14ac:dyDescent="0.2">
      <c r="A28" s="57"/>
      <c r="B28" s="257">
        <f>B23+1</f>
        <v>5</v>
      </c>
      <c r="C28" s="242"/>
      <c r="D28" s="244"/>
      <c r="E28" s="244"/>
      <c r="F28" s="247"/>
      <c r="G28" s="250"/>
      <c r="H28" s="253"/>
      <c r="I28" s="234">
        <f>IF(H28="zw./ nie dotyczy",0,ROUND(G28*H28,2))</f>
        <v>0</v>
      </c>
      <c r="J28" s="256"/>
      <c r="K28" s="226">
        <f t="shared" si="1"/>
        <v>0</v>
      </c>
      <c r="L28" s="231">
        <f>ROUND(I28*J28,2)</f>
        <v>0</v>
      </c>
      <c r="M28" s="234">
        <f t="shared" si="3"/>
        <v>0</v>
      </c>
      <c r="N28" s="53"/>
      <c r="O28" s="235">
        <f>M28</f>
        <v>0</v>
      </c>
      <c r="P28" s="236"/>
      <c r="Q28" s="239">
        <f>M28-O28</f>
        <v>0</v>
      </c>
      <c r="R28" s="62"/>
      <c r="S28" s="64" t="s">
        <v>54</v>
      </c>
      <c r="T28" s="68"/>
      <c r="U28" s="68"/>
      <c r="V28" s="177"/>
      <c r="W28" s="175"/>
      <c r="X28" s="45">
        <f>SUM(T28:W28)</f>
        <v>0</v>
      </c>
      <c r="Y28"/>
      <c r="Z28" s="229" t="str">
        <f>IF(O28=(X28+X29),"OK","ŹLE")</f>
        <v>OK</v>
      </c>
    </row>
    <row r="29" spans="1:26" x14ac:dyDescent="0.2">
      <c r="A29" s="57"/>
      <c r="B29" s="232"/>
      <c r="C29" s="243"/>
      <c r="D29" s="245"/>
      <c r="E29" s="245"/>
      <c r="F29" s="248"/>
      <c r="G29" s="251"/>
      <c r="H29" s="254"/>
      <c r="I29" s="227"/>
      <c r="J29" s="232"/>
      <c r="K29" s="227"/>
      <c r="L29" s="232"/>
      <c r="M29" s="227"/>
      <c r="N29" s="53"/>
      <c r="O29" s="227"/>
      <c r="P29" s="237"/>
      <c r="Q29" s="240"/>
      <c r="R29" s="62"/>
      <c r="S29" s="63" t="s">
        <v>57</v>
      </c>
      <c r="T29" s="52"/>
      <c r="U29" s="52"/>
      <c r="V29" s="176"/>
      <c r="W29" s="176"/>
      <c r="X29" s="45">
        <f>SUM(T29:W29)</f>
        <v>0</v>
      </c>
      <c r="Y29"/>
      <c r="Z29" s="230"/>
    </row>
    <row r="30" spans="1:26" x14ac:dyDescent="0.2">
      <c r="A30" s="57"/>
      <c r="B30" s="232"/>
      <c r="C30" s="243"/>
      <c r="D30" s="245"/>
      <c r="E30" s="245"/>
      <c r="F30" s="248"/>
      <c r="G30" s="251"/>
      <c r="H30" s="254"/>
      <c r="I30" s="227"/>
      <c r="J30" s="232"/>
      <c r="K30" s="227"/>
      <c r="L30" s="232"/>
      <c r="M30" s="227"/>
      <c r="N30" s="53"/>
      <c r="O30" s="227"/>
      <c r="P30" s="237"/>
      <c r="Q30" s="240"/>
      <c r="R30" s="62"/>
      <c r="S30" s="63" t="s">
        <v>55</v>
      </c>
      <c r="T30" s="52"/>
      <c r="U30" s="52"/>
      <c r="V30" s="176"/>
      <c r="W30" s="176"/>
      <c r="X30" s="45">
        <f>SUM(T30:W30)</f>
        <v>0</v>
      </c>
      <c r="Y30"/>
      <c r="Z30" s="229" t="str">
        <f>IF(Q28=(X30+X31),"OK","ŹLE")</f>
        <v>OK</v>
      </c>
    </row>
    <row r="31" spans="1:26" x14ac:dyDescent="0.2">
      <c r="A31" s="57"/>
      <c r="B31" s="232"/>
      <c r="C31" s="243"/>
      <c r="D31" s="245"/>
      <c r="E31" s="245"/>
      <c r="F31" s="248"/>
      <c r="G31" s="251"/>
      <c r="H31" s="254"/>
      <c r="I31" s="227"/>
      <c r="J31" s="232"/>
      <c r="K31" s="227"/>
      <c r="L31" s="232"/>
      <c r="M31" s="227"/>
      <c r="N31" s="53"/>
      <c r="O31" s="227"/>
      <c r="P31" s="237"/>
      <c r="Q31" s="240"/>
      <c r="R31" s="62"/>
      <c r="S31" s="63" t="s">
        <v>56</v>
      </c>
      <c r="T31" s="52"/>
      <c r="U31" s="52"/>
      <c r="V31" s="176"/>
      <c r="W31" s="176"/>
      <c r="X31" s="45">
        <f>SUM(T31:W31)</f>
        <v>0</v>
      </c>
      <c r="Y31"/>
      <c r="Z31" s="230"/>
    </row>
    <row r="32" spans="1:26" ht="13.5" thickBot="1" x14ac:dyDescent="0.25">
      <c r="A32" s="57"/>
      <c r="B32" s="233"/>
      <c r="C32" s="243"/>
      <c r="D32" s="246"/>
      <c r="E32" s="246"/>
      <c r="F32" s="249"/>
      <c r="G32" s="252"/>
      <c r="H32" s="255"/>
      <c r="I32" s="228"/>
      <c r="J32" s="233"/>
      <c r="K32" s="228"/>
      <c r="L32" s="233"/>
      <c r="M32" s="228"/>
      <c r="N32" s="53"/>
      <c r="O32" s="228"/>
      <c r="P32" s="238"/>
      <c r="Q32" s="241"/>
      <c r="R32" s="62"/>
      <c r="S32" s="71" t="s">
        <v>52</v>
      </c>
      <c r="T32" s="74">
        <f t="shared" ref="T32:X32" si="7">SUM(T28:T31)</f>
        <v>0</v>
      </c>
      <c r="U32" s="74">
        <f t="shared" si="7"/>
        <v>0</v>
      </c>
      <c r="V32" s="74">
        <f t="shared" si="7"/>
        <v>0</v>
      </c>
      <c r="W32" s="74">
        <f t="shared" si="7"/>
        <v>0</v>
      </c>
      <c r="X32" s="67">
        <f t="shared" si="7"/>
        <v>0</v>
      </c>
      <c r="Y32"/>
    </row>
    <row r="33" spans="1:26" ht="12.95" customHeight="1" thickTop="1" x14ac:dyDescent="0.2">
      <c r="A33" s="57"/>
      <c r="B33" s="257">
        <f>B28+1</f>
        <v>6</v>
      </c>
      <c r="C33" s="242"/>
      <c r="D33" s="244"/>
      <c r="E33" s="244"/>
      <c r="F33" s="247"/>
      <c r="G33" s="250"/>
      <c r="H33" s="253"/>
      <c r="I33" s="234">
        <f>IF(H33="zw./ nie dotyczy",0,ROUND(G33*H33,2))</f>
        <v>0</v>
      </c>
      <c r="J33" s="256"/>
      <c r="K33" s="226">
        <f t="shared" si="1"/>
        <v>0</v>
      </c>
      <c r="L33" s="231">
        <f>ROUND(I33*J33,2)</f>
        <v>0</v>
      </c>
      <c r="M33" s="234">
        <f t="shared" si="3"/>
        <v>0</v>
      </c>
      <c r="N33" s="53"/>
      <c r="O33" s="235">
        <f>M33</f>
        <v>0</v>
      </c>
      <c r="P33" s="236"/>
      <c r="Q33" s="239">
        <f>M33-O33</f>
        <v>0</v>
      </c>
      <c r="R33" s="62"/>
      <c r="S33" s="70" t="s">
        <v>54</v>
      </c>
      <c r="T33" s="68"/>
      <c r="U33" s="68"/>
      <c r="V33" s="177"/>
      <c r="W33" s="177"/>
      <c r="X33" s="45">
        <f>SUM(T33:W33)</f>
        <v>0</v>
      </c>
      <c r="Y33"/>
      <c r="Z33" s="229" t="str">
        <f>IF(O33=(X33+X34),"OK","ŹLE")</f>
        <v>OK</v>
      </c>
    </row>
    <row r="34" spans="1:26" x14ac:dyDescent="0.2">
      <c r="A34" s="57"/>
      <c r="B34" s="232"/>
      <c r="C34" s="243"/>
      <c r="D34" s="245"/>
      <c r="E34" s="245"/>
      <c r="F34" s="248"/>
      <c r="G34" s="251"/>
      <c r="H34" s="254"/>
      <c r="I34" s="227"/>
      <c r="J34" s="232"/>
      <c r="K34" s="227"/>
      <c r="L34" s="232"/>
      <c r="M34" s="227"/>
      <c r="N34" s="53"/>
      <c r="O34" s="227"/>
      <c r="P34" s="237"/>
      <c r="Q34" s="240"/>
      <c r="R34" s="62"/>
      <c r="S34" s="63" t="s">
        <v>57</v>
      </c>
      <c r="T34" s="52"/>
      <c r="U34" s="52"/>
      <c r="V34" s="176"/>
      <c r="W34" s="176"/>
      <c r="X34" s="45">
        <f>SUM(T34:W34)</f>
        <v>0</v>
      </c>
      <c r="Y34"/>
      <c r="Z34" s="230"/>
    </row>
    <row r="35" spans="1:26" x14ac:dyDescent="0.2">
      <c r="A35" s="57"/>
      <c r="B35" s="232"/>
      <c r="C35" s="243"/>
      <c r="D35" s="245"/>
      <c r="E35" s="245"/>
      <c r="F35" s="248"/>
      <c r="G35" s="251"/>
      <c r="H35" s="254"/>
      <c r="I35" s="227"/>
      <c r="J35" s="232"/>
      <c r="K35" s="227"/>
      <c r="L35" s="232"/>
      <c r="M35" s="227"/>
      <c r="N35" s="53"/>
      <c r="O35" s="227"/>
      <c r="P35" s="237"/>
      <c r="Q35" s="240"/>
      <c r="R35" s="62"/>
      <c r="S35" s="63" t="s">
        <v>55</v>
      </c>
      <c r="T35" s="52"/>
      <c r="U35" s="52"/>
      <c r="V35" s="176"/>
      <c r="W35" s="176"/>
      <c r="X35" s="45">
        <f>SUM(T35:W35)</f>
        <v>0</v>
      </c>
      <c r="Y35"/>
      <c r="Z35" s="229" t="str">
        <f>IF(Q33=(X35+X36),"OK","ŹLE")</f>
        <v>OK</v>
      </c>
    </row>
    <row r="36" spans="1:26" x14ac:dyDescent="0.2">
      <c r="A36" s="57"/>
      <c r="B36" s="232"/>
      <c r="C36" s="243"/>
      <c r="D36" s="245"/>
      <c r="E36" s="245"/>
      <c r="F36" s="248"/>
      <c r="G36" s="251"/>
      <c r="H36" s="254"/>
      <c r="I36" s="227"/>
      <c r="J36" s="232"/>
      <c r="K36" s="227"/>
      <c r="L36" s="232"/>
      <c r="M36" s="227"/>
      <c r="N36" s="53"/>
      <c r="O36" s="227"/>
      <c r="P36" s="237"/>
      <c r="Q36" s="240"/>
      <c r="R36" s="62"/>
      <c r="S36" s="63" t="s">
        <v>56</v>
      </c>
      <c r="T36" s="52"/>
      <c r="U36" s="52"/>
      <c r="V36" s="176"/>
      <c r="W36" s="176"/>
      <c r="X36" s="45">
        <f>SUM(T36:W36)</f>
        <v>0</v>
      </c>
      <c r="Y36"/>
      <c r="Z36" s="230"/>
    </row>
    <row r="37" spans="1:26" ht="13.5" thickBot="1" x14ac:dyDescent="0.25">
      <c r="A37" s="57"/>
      <c r="B37" s="233"/>
      <c r="C37" s="243"/>
      <c r="D37" s="246"/>
      <c r="E37" s="246"/>
      <c r="F37" s="249"/>
      <c r="G37" s="252"/>
      <c r="H37" s="255"/>
      <c r="I37" s="228"/>
      <c r="J37" s="233"/>
      <c r="K37" s="228"/>
      <c r="L37" s="233"/>
      <c r="M37" s="228"/>
      <c r="N37" s="53"/>
      <c r="O37" s="228"/>
      <c r="P37" s="238"/>
      <c r="Q37" s="241"/>
      <c r="R37" s="62"/>
      <c r="S37" s="47" t="s">
        <v>52</v>
      </c>
      <c r="T37" s="73">
        <f t="shared" ref="T37:X37" si="8">SUM(T33:T36)</f>
        <v>0</v>
      </c>
      <c r="U37" s="74">
        <f t="shared" si="8"/>
        <v>0</v>
      </c>
      <c r="V37" s="73">
        <f t="shared" si="8"/>
        <v>0</v>
      </c>
      <c r="W37" s="73">
        <f t="shared" si="8"/>
        <v>0</v>
      </c>
      <c r="X37" s="67">
        <f t="shared" si="8"/>
        <v>0</v>
      </c>
      <c r="Y37"/>
    </row>
    <row r="38" spans="1:26" ht="13.5" thickTop="1" x14ac:dyDescent="0.2">
      <c r="A38" s="57"/>
      <c r="B38" s="257">
        <f>B33+1</f>
        <v>7</v>
      </c>
      <c r="C38" s="242"/>
      <c r="D38" s="244"/>
      <c r="E38" s="244"/>
      <c r="F38" s="247"/>
      <c r="G38" s="250"/>
      <c r="H38" s="253"/>
      <c r="I38" s="234">
        <f>IF(H38="zw./ nie dotyczy",0,ROUND(G38*H38,2))</f>
        <v>0</v>
      </c>
      <c r="J38" s="256"/>
      <c r="K38" s="226">
        <f t="shared" si="1"/>
        <v>0</v>
      </c>
      <c r="L38" s="231">
        <f>ROUND(I38*J38,2)</f>
        <v>0</v>
      </c>
      <c r="M38" s="234">
        <f t="shared" si="3"/>
        <v>0</v>
      </c>
      <c r="N38" s="53"/>
      <c r="O38" s="235">
        <f>M38</f>
        <v>0</v>
      </c>
      <c r="P38" s="236"/>
      <c r="Q38" s="239">
        <f>M38-O38</f>
        <v>0</v>
      </c>
      <c r="R38" s="62"/>
      <c r="S38" s="64" t="s">
        <v>54</v>
      </c>
      <c r="T38" s="69"/>
      <c r="U38" s="68"/>
      <c r="V38" s="175"/>
      <c r="W38" s="175"/>
      <c r="X38" s="45">
        <f>SUM(T38:W38)</f>
        <v>0</v>
      </c>
      <c r="Y38"/>
      <c r="Z38" s="229" t="str">
        <f>IF(O38=(X38+X39),"OK","ŹLE")</f>
        <v>OK</v>
      </c>
    </row>
    <row r="39" spans="1:26" x14ac:dyDescent="0.2">
      <c r="A39" s="57"/>
      <c r="B39" s="232"/>
      <c r="C39" s="243"/>
      <c r="D39" s="245"/>
      <c r="E39" s="245"/>
      <c r="F39" s="248"/>
      <c r="G39" s="251"/>
      <c r="H39" s="254"/>
      <c r="I39" s="227"/>
      <c r="J39" s="232"/>
      <c r="K39" s="227"/>
      <c r="L39" s="232"/>
      <c r="M39" s="227"/>
      <c r="N39" s="53"/>
      <c r="O39" s="227"/>
      <c r="P39" s="237"/>
      <c r="Q39" s="240"/>
      <c r="R39" s="62"/>
      <c r="S39" s="63" t="s">
        <v>57</v>
      </c>
      <c r="T39" s="52"/>
      <c r="U39" s="52"/>
      <c r="V39" s="176"/>
      <c r="W39" s="176"/>
      <c r="X39" s="45">
        <f>SUM(T39:W39)</f>
        <v>0</v>
      </c>
      <c r="Y39"/>
      <c r="Z39" s="230"/>
    </row>
    <row r="40" spans="1:26" x14ac:dyDescent="0.2">
      <c r="A40" s="57"/>
      <c r="B40" s="232"/>
      <c r="C40" s="243"/>
      <c r="D40" s="245"/>
      <c r="E40" s="245"/>
      <c r="F40" s="248"/>
      <c r="G40" s="251"/>
      <c r="H40" s="254"/>
      <c r="I40" s="227"/>
      <c r="J40" s="232"/>
      <c r="K40" s="227"/>
      <c r="L40" s="232"/>
      <c r="M40" s="227"/>
      <c r="N40" s="53"/>
      <c r="O40" s="227"/>
      <c r="P40" s="237"/>
      <c r="Q40" s="240"/>
      <c r="R40" s="62"/>
      <c r="S40" s="63" t="s">
        <v>55</v>
      </c>
      <c r="T40" s="52"/>
      <c r="U40" s="52"/>
      <c r="V40" s="176"/>
      <c r="W40" s="176"/>
      <c r="X40" s="45">
        <f>SUM(T40:W40)</f>
        <v>0</v>
      </c>
      <c r="Y40"/>
      <c r="Z40" s="229" t="str">
        <f>IF(Q38=(X40+X41),"OK","ŹLE")</f>
        <v>OK</v>
      </c>
    </row>
    <row r="41" spans="1:26" x14ac:dyDescent="0.2">
      <c r="A41" s="57"/>
      <c r="B41" s="232"/>
      <c r="C41" s="243"/>
      <c r="D41" s="245"/>
      <c r="E41" s="245"/>
      <c r="F41" s="248"/>
      <c r="G41" s="251"/>
      <c r="H41" s="254"/>
      <c r="I41" s="227"/>
      <c r="J41" s="232"/>
      <c r="K41" s="227"/>
      <c r="L41" s="232"/>
      <c r="M41" s="227"/>
      <c r="N41" s="53"/>
      <c r="O41" s="227"/>
      <c r="P41" s="237"/>
      <c r="Q41" s="240"/>
      <c r="R41" s="62"/>
      <c r="S41" s="63" t="s">
        <v>56</v>
      </c>
      <c r="T41" s="52"/>
      <c r="U41" s="52"/>
      <c r="V41" s="176"/>
      <c r="W41" s="176"/>
      <c r="X41" s="45">
        <f>SUM(T41:W41)</f>
        <v>0</v>
      </c>
      <c r="Y41"/>
      <c r="Z41" s="230"/>
    </row>
    <row r="42" spans="1:26" ht="13.5" thickBot="1" x14ac:dyDescent="0.25">
      <c r="A42" s="57"/>
      <c r="B42" s="233"/>
      <c r="C42" s="243"/>
      <c r="D42" s="246"/>
      <c r="E42" s="246"/>
      <c r="F42" s="249"/>
      <c r="G42" s="252"/>
      <c r="H42" s="255"/>
      <c r="I42" s="228"/>
      <c r="J42" s="233"/>
      <c r="K42" s="228"/>
      <c r="L42" s="233"/>
      <c r="M42" s="228"/>
      <c r="N42" s="53"/>
      <c r="O42" s="228"/>
      <c r="P42" s="238"/>
      <c r="Q42" s="241"/>
      <c r="R42" s="62"/>
      <c r="S42" s="47" t="s">
        <v>52</v>
      </c>
      <c r="T42" s="74">
        <f t="shared" ref="T42:X42" si="9">SUM(T38:T41)</f>
        <v>0</v>
      </c>
      <c r="U42" s="73">
        <f t="shared" si="9"/>
        <v>0</v>
      </c>
      <c r="V42" s="74">
        <f t="shared" si="9"/>
        <v>0</v>
      </c>
      <c r="W42" s="74">
        <f t="shared" si="9"/>
        <v>0</v>
      </c>
      <c r="X42" s="67">
        <f t="shared" si="9"/>
        <v>0</v>
      </c>
      <c r="Y42"/>
    </row>
    <row r="43" spans="1:26" ht="13.5" thickTop="1" x14ac:dyDescent="0.2">
      <c r="A43" s="57"/>
      <c r="B43" s="257">
        <f>B38+1</f>
        <v>8</v>
      </c>
      <c r="C43" s="242"/>
      <c r="D43" s="244"/>
      <c r="E43" s="244"/>
      <c r="F43" s="247"/>
      <c r="G43" s="250"/>
      <c r="H43" s="253"/>
      <c r="I43" s="234">
        <f>IF(H43="zw./ nie dotyczy",0,ROUND(G43*H43,2))</f>
        <v>0</v>
      </c>
      <c r="J43" s="256"/>
      <c r="K43" s="226">
        <f t="shared" si="1"/>
        <v>0</v>
      </c>
      <c r="L43" s="231">
        <f>ROUND(I43*J43,2)</f>
        <v>0</v>
      </c>
      <c r="M43" s="234">
        <f t="shared" si="3"/>
        <v>0</v>
      </c>
      <c r="N43" s="53"/>
      <c r="O43" s="235">
        <f>M43</f>
        <v>0</v>
      </c>
      <c r="P43" s="236"/>
      <c r="Q43" s="239">
        <f>M43-O43</f>
        <v>0</v>
      </c>
      <c r="R43" s="62"/>
      <c r="S43" s="64" t="s">
        <v>54</v>
      </c>
      <c r="T43" s="68"/>
      <c r="U43" s="69"/>
      <c r="V43" s="177"/>
      <c r="W43" s="177"/>
      <c r="X43" s="45">
        <f>SUM(T43:W43)</f>
        <v>0</v>
      </c>
      <c r="Y43"/>
      <c r="Z43" s="229" t="str">
        <f>IF(O43=(X43+X44),"OK","ŹLE")</f>
        <v>OK</v>
      </c>
    </row>
    <row r="44" spans="1:26" x14ac:dyDescent="0.2">
      <c r="A44" s="57"/>
      <c r="B44" s="232"/>
      <c r="C44" s="243"/>
      <c r="D44" s="245"/>
      <c r="E44" s="245"/>
      <c r="F44" s="248"/>
      <c r="G44" s="251"/>
      <c r="H44" s="254"/>
      <c r="I44" s="227"/>
      <c r="J44" s="232"/>
      <c r="K44" s="227"/>
      <c r="L44" s="232"/>
      <c r="M44" s="227"/>
      <c r="N44" s="53"/>
      <c r="O44" s="227"/>
      <c r="P44" s="237"/>
      <c r="Q44" s="240"/>
      <c r="R44" s="62"/>
      <c r="S44" s="63" t="s">
        <v>57</v>
      </c>
      <c r="T44" s="52"/>
      <c r="U44" s="52"/>
      <c r="V44" s="176"/>
      <c r="W44" s="176"/>
      <c r="X44" s="45">
        <f>SUM(T44:W44)</f>
        <v>0</v>
      </c>
      <c r="Y44"/>
      <c r="Z44" s="230"/>
    </row>
    <row r="45" spans="1:26" x14ac:dyDescent="0.2">
      <c r="A45" s="57"/>
      <c r="B45" s="232"/>
      <c r="C45" s="243"/>
      <c r="D45" s="245"/>
      <c r="E45" s="245"/>
      <c r="F45" s="248"/>
      <c r="G45" s="251"/>
      <c r="H45" s="254"/>
      <c r="I45" s="227"/>
      <c r="J45" s="232"/>
      <c r="K45" s="227"/>
      <c r="L45" s="232"/>
      <c r="M45" s="227"/>
      <c r="N45" s="53"/>
      <c r="O45" s="227"/>
      <c r="P45" s="237"/>
      <c r="Q45" s="240"/>
      <c r="R45" s="62"/>
      <c r="S45" s="63" t="s">
        <v>55</v>
      </c>
      <c r="T45" s="52"/>
      <c r="U45" s="52"/>
      <c r="V45" s="176"/>
      <c r="W45" s="176"/>
      <c r="X45" s="45">
        <f>SUM(T45:W45)</f>
        <v>0</v>
      </c>
      <c r="Y45"/>
      <c r="Z45" s="229" t="str">
        <f>IF(Q43=(X45+X46),"OK","ŹLE")</f>
        <v>OK</v>
      </c>
    </row>
    <row r="46" spans="1:26" x14ac:dyDescent="0.2">
      <c r="A46" s="57"/>
      <c r="B46" s="232"/>
      <c r="C46" s="243"/>
      <c r="D46" s="245"/>
      <c r="E46" s="245"/>
      <c r="F46" s="248"/>
      <c r="G46" s="251"/>
      <c r="H46" s="254"/>
      <c r="I46" s="227"/>
      <c r="J46" s="232"/>
      <c r="K46" s="227"/>
      <c r="L46" s="232"/>
      <c r="M46" s="227"/>
      <c r="N46" s="53"/>
      <c r="O46" s="227"/>
      <c r="P46" s="237"/>
      <c r="Q46" s="240"/>
      <c r="R46" s="62"/>
      <c r="S46" s="63" t="s">
        <v>56</v>
      </c>
      <c r="T46" s="52"/>
      <c r="U46" s="52"/>
      <c r="V46" s="176"/>
      <c r="W46" s="176"/>
      <c r="X46" s="45">
        <f>SUM(T46:W46)</f>
        <v>0</v>
      </c>
      <c r="Y46"/>
      <c r="Z46" s="230"/>
    </row>
    <row r="47" spans="1:26" ht="13.5" thickBot="1" x14ac:dyDescent="0.25">
      <c r="A47" s="57"/>
      <c r="B47" s="233"/>
      <c r="C47" s="243"/>
      <c r="D47" s="246"/>
      <c r="E47" s="246"/>
      <c r="F47" s="249"/>
      <c r="G47" s="252"/>
      <c r="H47" s="255"/>
      <c r="I47" s="228"/>
      <c r="J47" s="233"/>
      <c r="K47" s="228"/>
      <c r="L47" s="233"/>
      <c r="M47" s="228"/>
      <c r="N47" s="53"/>
      <c r="O47" s="228"/>
      <c r="P47" s="238"/>
      <c r="Q47" s="241"/>
      <c r="R47" s="62"/>
      <c r="S47" s="71" t="s">
        <v>52</v>
      </c>
      <c r="T47" s="74">
        <f t="shared" ref="T47:X47" si="10">SUM(T43:T46)</f>
        <v>0</v>
      </c>
      <c r="U47" s="74">
        <f t="shared" si="10"/>
        <v>0</v>
      </c>
      <c r="V47" s="74">
        <f t="shared" si="10"/>
        <v>0</v>
      </c>
      <c r="W47" s="73">
        <f t="shared" si="10"/>
        <v>0</v>
      </c>
      <c r="X47" s="67">
        <f t="shared" si="10"/>
        <v>0</v>
      </c>
      <c r="Y47"/>
    </row>
    <row r="48" spans="1:26" ht="13.5" thickTop="1" x14ac:dyDescent="0.2">
      <c r="A48" s="57"/>
      <c r="B48" s="257">
        <f>B43+1</f>
        <v>9</v>
      </c>
      <c r="C48" s="242"/>
      <c r="D48" s="244"/>
      <c r="E48" s="244"/>
      <c r="F48" s="247"/>
      <c r="G48" s="250"/>
      <c r="H48" s="253"/>
      <c r="I48" s="234">
        <f>IF(H48="zw./ nie dotyczy",0,ROUND(G48*H48,2))</f>
        <v>0</v>
      </c>
      <c r="J48" s="256"/>
      <c r="K48" s="226">
        <f t="shared" si="1"/>
        <v>0</v>
      </c>
      <c r="L48" s="231">
        <f>ROUND(I48*J48,2)</f>
        <v>0</v>
      </c>
      <c r="M48" s="234">
        <f t="shared" si="3"/>
        <v>0</v>
      </c>
      <c r="N48" s="53"/>
      <c r="O48" s="235">
        <f>M48</f>
        <v>0</v>
      </c>
      <c r="P48" s="236"/>
      <c r="Q48" s="239">
        <f>M48-O48</f>
        <v>0</v>
      </c>
      <c r="R48" s="62"/>
      <c r="S48" s="70" t="s">
        <v>54</v>
      </c>
      <c r="T48" s="68"/>
      <c r="U48" s="68"/>
      <c r="V48" s="177"/>
      <c r="W48" s="175"/>
      <c r="X48" s="45">
        <f>SUM(T48:W48)</f>
        <v>0</v>
      </c>
      <c r="Y48"/>
      <c r="Z48" s="229" t="str">
        <f>IF(O48=(X48+X49),"OK","ŹLE")</f>
        <v>OK</v>
      </c>
    </row>
    <row r="49" spans="1:26" x14ac:dyDescent="0.2">
      <c r="A49" s="57"/>
      <c r="B49" s="232"/>
      <c r="C49" s="243"/>
      <c r="D49" s="245"/>
      <c r="E49" s="245"/>
      <c r="F49" s="248"/>
      <c r="G49" s="251"/>
      <c r="H49" s="254"/>
      <c r="I49" s="227"/>
      <c r="J49" s="232"/>
      <c r="K49" s="227"/>
      <c r="L49" s="232"/>
      <c r="M49" s="227"/>
      <c r="N49" s="53"/>
      <c r="O49" s="227"/>
      <c r="P49" s="237"/>
      <c r="Q49" s="240"/>
      <c r="R49" s="62"/>
      <c r="S49" s="63" t="s">
        <v>57</v>
      </c>
      <c r="T49" s="52"/>
      <c r="U49" s="52"/>
      <c r="V49" s="176"/>
      <c r="W49" s="176"/>
      <c r="X49" s="45">
        <f>SUM(T49:W49)</f>
        <v>0</v>
      </c>
      <c r="Y49"/>
      <c r="Z49" s="230"/>
    </row>
    <row r="50" spans="1:26" x14ac:dyDescent="0.2">
      <c r="A50" s="57"/>
      <c r="B50" s="232"/>
      <c r="C50" s="243"/>
      <c r="D50" s="245"/>
      <c r="E50" s="245"/>
      <c r="F50" s="248"/>
      <c r="G50" s="251"/>
      <c r="H50" s="254"/>
      <c r="I50" s="227"/>
      <c r="J50" s="232"/>
      <c r="K50" s="227"/>
      <c r="L50" s="232"/>
      <c r="M50" s="227"/>
      <c r="N50" s="53"/>
      <c r="O50" s="227"/>
      <c r="P50" s="237"/>
      <c r="Q50" s="240"/>
      <c r="R50" s="62"/>
      <c r="S50" s="63" t="s">
        <v>55</v>
      </c>
      <c r="T50" s="52"/>
      <c r="U50" s="52"/>
      <c r="V50" s="176"/>
      <c r="W50" s="176"/>
      <c r="X50" s="45">
        <f>SUM(T50:W50)</f>
        <v>0</v>
      </c>
      <c r="Y50"/>
      <c r="Z50" s="229" t="str">
        <f>IF(Q48=(X50+X51),"OK","ŹLE")</f>
        <v>OK</v>
      </c>
    </row>
    <row r="51" spans="1:26" x14ac:dyDescent="0.2">
      <c r="A51" s="57"/>
      <c r="B51" s="232"/>
      <c r="C51" s="243"/>
      <c r="D51" s="245"/>
      <c r="E51" s="245"/>
      <c r="F51" s="248"/>
      <c r="G51" s="251"/>
      <c r="H51" s="254"/>
      <c r="I51" s="227"/>
      <c r="J51" s="232"/>
      <c r="K51" s="227"/>
      <c r="L51" s="232"/>
      <c r="M51" s="227"/>
      <c r="N51" s="53"/>
      <c r="O51" s="227"/>
      <c r="P51" s="237"/>
      <c r="Q51" s="240"/>
      <c r="R51" s="62"/>
      <c r="S51" s="63" t="s">
        <v>56</v>
      </c>
      <c r="T51" s="52"/>
      <c r="U51" s="52"/>
      <c r="V51" s="176"/>
      <c r="W51" s="176"/>
      <c r="X51" s="45">
        <f>SUM(T51:W51)</f>
        <v>0</v>
      </c>
      <c r="Y51"/>
      <c r="Z51" s="230"/>
    </row>
    <row r="52" spans="1:26" ht="13.5" thickBot="1" x14ac:dyDescent="0.25">
      <c r="A52" s="57"/>
      <c r="B52" s="233"/>
      <c r="C52" s="243"/>
      <c r="D52" s="246"/>
      <c r="E52" s="246"/>
      <c r="F52" s="249"/>
      <c r="G52" s="252"/>
      <c r="H52" s="255"/>
      <c r="I52" s="228"/>
      <c r="J52" s="233"/>
      <c r="K52" s="228"/>
      <c r="L52" s="233"/>
      <c r="M52" s="228"/>
      <c r="N52" s="53"/>
      <c r="O52" s="228"/>
      <c r="P52" s="238"/>
      <c r="Q52" s="241"/>
      <c r="R52" s="62"/>
      <c r="S52" s="47" t="s">
        <v>52</v>
      </c>
      <c r="T52" s="74">
        <f>SUM(T48:T51)</f>
        <v>0</v>
      </c>
      <c r="U52" s="73">
        <f t="shared" ref="U52:X52" si="11">SUM(U48:U51)</f>
        <v>0</v>
      </c>
      <c r="V52" s="74">
        <f t="shared" si="11"/>
        <v>0</v>
      </c>
      <c r="W52" s="73">
        <f t="shared" si="11"/>
        <v>0</v>
      </c>
      <c r="X52" s="67">
        <f t="shared" si="11"/>
        <v>0</v>
      </c>
      <c r="Y52"/>
    </row>
    <row r="53" spans="1:26" ht="13.5" thickTop="1" x14ac:dyDescent="0.2">
      <c r="A53" s="57"/>
      <c r="B53" s="257">
        <f>B48+1</f>
        <v>10</v>
      </c>
      <c r="C53" s="242"/>
      <c r="D53" s="244"/>
      <c r="E53" s="244"/>
      <c r="F53" s="247"/>
      <c r="G53" s="250"/>
      <c r="H53" s="253"/>
      <c r="I53" s="234">
        <f t="shared" ref="I53" si="12">IF(H53="zw./ nie dotyczy",0,ROUND(G53*H53,2))</f>
        <v>0</v>
      </c>
      <c r="J53" s="256"/>
      <c r="K53" s="226">
        <f t="shared" ref="K53" si="13">ROUND(G53*J53,2)</f>
        <v>0</v>
      </c>
      <c r="L53" s="231">
        <f t="shared" ref="L53" si="14">ROUND(I53*J53,2)</f>
        <v>0</v>
      </c>
      <c r="M53" s="234">
        <f t="shared" ref="M53" si="15">K53+L53</f>
        <v>0</v>
      </c>
      <c r="N53" s="53"/>
      <c r="O53" s="235">
        <f>M53</f>
        <v>0</v>
      </c>
      <c r="P53" s="236"/>
      <c r="Q53" s="239">
        <f t="shared" ref="Q53" si="16">M53-O53</f>
        <v>0</v>
      </c>
      <c r="R53" s="62"/>
      <c r="S53" s="70" t="s">
        <v>54</v>
      </c>
      <c r="T53" s="68"/>
      <c r="U53" s="68"/>
      <c r="V53" s="177"/>
      <c r="W53" s="175"/>
      <c r="X53" s="171">
        <f t="shared" ref="X53:X56" si="17">SUM(T53:W53)</f>
        <v>0</v>
      </c>
      <c r="Y53"/>
      <c r="Z53" s="229" t="str">
        <f t="shared" ref="Z53" si="18">IF(O53=(X53+X54),"OK","ŹLE")</f>
        <v>OK</v>
      </c>
    </row>
    <row r="54" spans="1:26" x14ac:dyDescent="0.2">
      <c r="A54" s="57"/>
      <c r="B54" s="232"/>
      <c r="C54" s="243"/>
      <c r="D54" s="245"/>
      <c r="E54" s="245"/>
      <c r="F54" s="248"/>
      <c r="G54" s="251"/>
      <c r="H54" s="254"/>
      <c r="I54" s="227"/>
      <c r="J54" s="232"/>
      <c r="K54" s="227"/>
      <c r="L54" s="232"/>
      <c r="M54" s="227"/>
      <c r="N54" s="53"/>
      <c r="O54" s="227"/>
      <c r="P54" s="237"/>
      <c r="Q54" s="240"/>
      <c r="R54" s="62"/>
      <c r="S54" s="63" t="s">
        <v>57</v>
      </c>
      <c r="T54" s="52"/>
      <c r="U54" s="52"/>
      <c r="V54" s="176"/>
      <c r="W54" s="176"/>
      <c r="X54" s="171">
        <f t="shared" si="17"/>
        <v>0</v>
      </c>
      <c r="Y54"/>
      <c r="Z54" s="230"/>
    </row>
    <row r="55" spans="1:26" x14ac:dyDescent="0.2">
      <c r="A55" s="57"/>
      <c r="B55" s="232"/>
      <c r="C55" s="243"/>
      <c r="D55" s="245"/>
      <c r="E55" s="245"/>
      <c r="F55" s="248"/>
      <c r="G55" s="251"/>
      <c r="H55" s="254"/>
      <c r="I55" s="227"/>
      <c r="J55" s="232"/>
      <c r="K55" s="227"/>
      <c r="L55" s="232"/>
      <c r="M55" s="227"/>
      <c r="N55" s="53"/>
      <c r="O55" s="227"/>
      <c r="P55" s="237"/>
      <c r="Q55" s="240"/>
      <c r="R55" s="62"/>
      <c r="S55" s="63" t="s">
        <v>55</v>
      </c>
      <c r="T55" s="52"/>
      <c r="U55" s="52"/>
      <c r="V55" s="176"/>
      <c r="W55" s="176"/>
      <c r="X55" s="171">
        <f t="shared" si="17"/>
        <v>0</v>
      </c>
      <c r="Y55"/>
      <c r="Z55" s="229" t="str">
        <f t="shared" ref="Z55" si="19">IF(Q53=(X55+X56),"OK","ŹLE")</f>
        <v>OK</v>
      </c>
    </row>
    <row r="56" spans="1:26" x14ac:dyDescent="0.2">
      <c r="A56" s="57"/>
      <c r="B56" s="232"/>
      <c r="C56" s="243"/>
      <c r="D56" s="245"/>
      <c r="E56" s="245"/>
      <c r="F56" s="248"/>
      <c r="G56" s="251"/>
      <c r="H56" s="254"/>
      <c r="I56" s="227"/>
      <c r="J56" s="232"/>
      <c r="K56" s="227"/>
      <c r="L56" s="232"/>
      <c r="M56" s="227"/>
      <c r="N56" s="53"/>
      <c r="O56" s="227"/>
      <c r="P56" s="237"/>
      <c r="Q56" s="240"/>
      <c r="R56" s="62"/>
      <c r="S56" s="63" t="s">
        <v>56</v>
      </c>
      <c r="T56" s="52"/>
      <c r="U56" s="52"/>
      <c r="V56" s="176"/>
      <c r="W56" s="176"/>
      <c r="X56" s="171">
        <f t="shared" si="17"/>
        <v>0</v>
      </c>
      <c r="Y56"/>
      <c r="Z56" s="230"/>
    </row>
    <row r="57" spans="1:26" ht="13.5" thickBot="1" x14ac:dyDescent="0.25">
      <c r="A57" s="57"/>
      <c r="B57" s="233"/>
      <c r="C57" s="243"/>
      <c r="D57" s="246"/>
      <c r="E57" s="246"/>
      <c r="F57" s="249"/>
      <c r="G57" s="252"/>
      <c r="H57" s="255"/>
      <c r="I57" s="228"/>
      <c r="J57" s="233"/>
      <c r="K57" s="228"/>
      <c r="L57" s="233"/>
      <c r="M57" s="228"/>
      <c r="N57" s="53"/>
      <c r="O57" s="228"/>
      <c r="P57" s="238"/>
      <c r="Q57" s="241"/>
      <c r="R57" s="62"/>
      <c r="S57" s="47" t="s">
        <v>52</v>
      </c>
      <c r="T57" s="170">
        <f t="shared" ref="T57:X57" si="20">SUM(T53:T56)</f>
        <v>0</v>
      </c>
      <c r="U57" s="73">
        <f t="shared" si="20"/>
        <v>0</v>
      </c>
      <c r="V57" s="170">
        <f t="shared" si="20"/>
        <v>0</v>
      </c>
      <c r="W57" s="73">
        <f t="shared" si="20"/>
        <v>0</v>
      </c>
      <c r="X57" s="67">
        <f t="shared" si="20"/>
        <v>0</v>
      </c>
      <c r="Y57"/>
      <c r="Z57" s="169"/>
    </row>
    <row r="58" spans="1:26" ht="13.5" thickTop="1" x14ac:dyDescent="0.2">
      <c r="A58" s="57"/>
      <c r="B58" s="257">
        <f>B53+1</f>
        <v>11</v>
      </c>
      <c r="C58" s="242"/>
      <c r="D58" s="244"/>
      <c r="E58" s="244"/>
      <c r="F58" s="247"/>
      <c r="G58" s="250"/>
      <c r="H58" s="253"/>
      <c r="I58" s="234">
        <f t="shared" ref="I58" si="21">IF(H58="zw./ nie dotyczy",0,ROUND(G58*H58,2))</f>
        <v>0</v>
      </c>
      <c r="J58" s="256"/>
      <c r="K58" s="226">
        <f t="shared" ref="K58" si="22">ROUND(G58*J58,2)</f>
        <v>0</v>
      </c>
      <c r="L58" s="231">
        <f t="shared" ref="L58" si="23">ROUND(I58*J58,2)</f>
        <v>0</v>
      </c>
      <c r="M58" s="234">
        <f t="shared" ref="M58" si="24">K58+L58</f>
        <v>0</v>
      </c>
      <c r="N58" s="53"/>
      <c r="O58" s="235">
        <f>M58</f>
        <v>0</v>
      </c>
      <c r="P58" s="236"/>
      <c r="Q58" s="239">
        <f t="shared" ref="Q58" si="25">M58-O58</f>
        <v>0</v>
      </c>
      <c r="R58" s="62"/>
      <c r="S58" s="70" t="s">
        <v>54</v>
      </c>
      <c r="T58" s="68"/>
      <c r="U58" s="68"/>
      <c r="V58" s="177"/>
      <c r="W58" s="175"/>
      <c r="X58" s="171">
        <f t="shared" ref="X58:X61" si="26">SUM(T58:W58)</f>
        <v>0</v>
      </c>
      <c r="Y58"/>
      <c r="Z58" s="229" t="str">
        <f t="shared" ref="Z58" si="27">IF(O58=(X58+X59),"OK","ŹLE")</f>
        <v>OK</v>
      </c>
    </row>
    <row r="59" spans="1:26" x14ac:dyDescent="0.2">
      <c r="A59" s="57"/>
      <c r="B59" s="232"/>
      <c r="C59" s="243"/>
      <c r="D59" s="245"/>
      <c r="E59" s="245"/>
      <c r="F59" s="248"/>
      <c r="G59" s="251"/>
      <c r="H59" s="254"/>
      <c r="I59" s="227"/>
      <c r="J59" s="232"/>
      <c r="K59" s="227"/>
      <c r="L59" s="232"/>
      <c r="M59" s="227"/>
      <c r="N59" s="53"/>
      <c r="O59" s="227"/>
      <c r="P59" s="237"/>
      <c r="Q59" s="240"/>
      <c r="R59" s="62"/>
      <c r="S59" s="63" t="s">
        <v>57</v>
      </c>
      <c r="T59" s="52"/>
      <c r="U59" s="52"/>
      <c r="V59" s="176"/>
      <c r="W59" s="176"/>
      <c r="X59" s="171">
        <f t="shared" si="26"/>
        <v>0</v>
      </c>
      <c r="Y59"/>
      <c r="Z59" s="230"/>
    </row>
    <row r="60" spans="1:26" x14ac:dyDescent="0.2">
      <c r="A60" s="57"/>
      <c r="B60" s="232"/>
      <c r="C60" s="243"/>
      <c r="D60" s="245"/>
      <c r="E60" s="245"/>
      <c r="F60" s="248"/>
      <c r="G60" s="251"/>
      <c r="H60" s="254"/>
      <c r="I60" s="227"/>
      <c r="J60" s="232"/>
      <c r="K60" s="227"/>
      <c r="L60" s="232"/>
      <c r="M60" s="227"/>
      <c r="N60" s="53"/>
      <c r="O60" s="227"/>
      <c r="P60" s="237"/>
      <c r="Q60" s="240"/>
      <c r="R60" s="62"/>
      <c r="S60" s="63" t="s">
        <v>55</v>
      </c>
      <c r="T60" s="52"/>
      <c r="U60" s="52"/>
      <c r="V60" s="176"/>
      <c r="W60" s="176"/>
      <c r="X60" s="171">
        <f t="shared" si="26"/>
        <v>0</v>
      </c>
      <c r="Y60"/>
      <c r="Z60" s="229" t="str">
        <f t="shared" ref="Z60" si="28">IF(Q58=(X60+X61),"OK","ŹLE")</f>
        <v>OK</v>
      </c>
    </row>
    <row r="61" spans="1:26" x14ac:dyDescent="0.2">
      <c r="A61" s="57"/>
      <c r="B61" s="232"/>
      <c r="C61" s="243"/>
      <c r="D61" s="245"/>
      <c r="E61" s="245"/>
      <c r="F61" s="248"/>
      <c r="G61" s="251"/>
      <c r="H61" s="254"/>
      <c r="I61" s="227"/>
      <c r="J61" s="232"/>
      <c r="K61" s="227"/>
      <c r="L61" s="232"/>
      <c r="M61" s="227"/>
      <c r="N61" s="53"/>
      <c r="O61" s="227"/>
      <c r="P61" s="237"/>
      <c r="Q61" s="240"/>
      <c r="R61" s="62"/>
      <c r="S61" s="63" t="s">
        <v>56</v>
      </c>
      <c r="T61" s="52"/>
      <c r="U61" s="52"/>
      <c r="V61" s="176"/>
      <c r="W61" s="176"/>
      <c r="X61" s="171">
        <f t="shared" si="26"/>
        <v>0</v>
      </c>
      <c r="Y61"/>
      <c r="Z61" s="230"/>
    </row>
    <row r="62" spans="1:26" ht="13.5" thickBot="1" x14ac:dyDescent="0.25">
      <c r="A62" s="57"/>
      <c r="B62" s="233"/>
      <c r="C62" s="243"/>
      <c r="D62" s="246"/>
      <c r="E62" s="246"/>
      <c r="F62" s="249"/>
      <c r="G62" s="252"/>
      <c r="H62" s="255"/>
      <c r="I62" s="228"/>
      <c r="J62" s="233"/>
      <c r="K62" s="228"/>
      <c r="L62" s="233"/>
      <c r="M62" s="228"/>
      <c r="N62" s="53"/>
      <c r="O62" s="228"/>
      <c r="P62" s="238"/>
      <c r="Q62" s="241"/>
      <c r="R62" s="62"/>
      <c r="S62" s="47" t="s">
        <v>52</v>
      </c>
      <c r="T62" s="170">
        <f t="shared" ref="T62:X62" si="29">SUM(T58:T61)</f>
        <v>0</v>
      </c>
      <c r="U62" s="73">
        <f>SUM(U58:U61)</f>
        <v>0</v>
      </c>
      <c r="V62" s="170">
        <f t="shared" si="29"/>
        <v>0</v>
      </c>
      <c r="W62" s="73">
        <f t="shared" si="29"/>
        <v>0</v>
      </c>
      <c r="X62" s="67">
        <f t="shared" si="29"/>
        <v>0</v>
      </c>
      <c r="Y62"/>
      <c r="Z62" s="169"/>
    </row>
    <row r="63" spans="1:26" ht="13.5" thickTop="1" x14ac:dyDescent="0.2">
      <c r="A63" s="57"/>
      <c r="B63" s="257">
        <f>B58+1</f>
        <v>12</v>
      </c>
      <c r="C63" s="242"/>
      <c r="D63" s="244"/>
      <c r="E63" s="244"/>
      <c r="F63" s="247"/>
      <c r="G63" s="250"/>
      <c r="H63" s="253"/>
      <c r="I63" s="234">
        <f t="shared" ref="I63" si="30">IF(H63="zw./ nie dotyczy",0,ROUND(G63*H63,2))</f>
        <v>0</v>
      </c>
      <c r="J63" s="256"/>
      <c r="K63" s="226">
        <f t="shared" ref="K63" si="31">ROUND(G63*J63,2)</f>
        <v>0</v>
      </c>
      <c r="L63" s="231">
        <f t="shared" ref="L63" si="32">ROUND(I63*J63,2)</f>
        <v>0</v>
      </c>
      <c r="M63" s="234">
        <f t="shared" ref="M63" si="33">K63+L63</f>
        <v>0</v>
      </c>
      <c r="N63" s="53"/>
      <c r="O63" s="235">
        <f t="shared" ref="O63" si="34">M63</f>
        <v>0</v>
      </c>
      <c r="P63" s="236"/>
      <c r="Q63" s="239">
        <f t="shared" ref="Q63" si="35">M63-O63</f>
        <v>0</v>
      </c>
      <c r="R63" s="62"/>
      <c r="S63" s="70" t="s">
        <v>54</v>
      </c>
      <c r="T63" s="68"/>
      <c r="U63" s="68"/>
      <c r="V63" s="177"/>
      <c r="W63" s="175"/>
      <c r="X63" s="171">
        <f t="shared" ref="X63:X66" si="36">SUM(T63:W63)</f>
        <v>0</v>
      </c>
      <c r="Y63"/>
      <c r="Z63" s="229" t="str">
        <f t="shared" ref="Z63" si="37">IF(O63=(X63+X64),"OK","ŹLE")</f>
        <v>OK</v>
      </c>
    </row>
    <row r="64" spans="1:26" x14ac:dyDescent="0.2">
      <c r="A64" s="57"/>
      <c r="B64" s="232"/>
      <c r="C64" s="243"/>
      <c r="D64" s="245"/>
      <c r="E64" s="245"/>
      <c r="F64" s="248"/>
      <c r="G64" s="251"/>
      <c r="H64" s="254"/>
      <c r="I64" s="227"/>
      <c r="J64" s="232"/>
      <c r="K64" s="227"/>
      <c r="L64" s="232"/>
      <c r="M64" s="227"/>
      <c r="N64" s="53"/>
      <c r="O64" s="227"/>
      <c r="P64" s="237"/>
      <c r="Q64" s="240"/>
      <c r="R64" s="62"/>
      <c r="S64" s="63" t="s">
        <v>57</v>
      </c>
      <c r="T64" s="52"/>
      <c r="U64" s="52"/>
      <c r="V64" s="176"/>
      <c r="W64" s="176"/>
      <c r="X64" s="171">
        <f t="shared" si="36"/>
        <v>0</v>
      </c>
      <c r="Y64"/>
      <c r="Z64" s="230"/>
    </row>
    <row r="65" spans="1:26" x14ac:dyDescent="0.2">
      <c r="A65" s="57"/>
      <c r="B65" s="232"/>
      <c r="C65" s="243"/>
      <c r="D65" s="245"/>
      <c r="E65" s="245"/>
      <c r="F65" s="248"/>
      <c r="G65" s="251"/>
      <c r="H65" s="254"/>
      <c r="I65" s="227"/>
      <c r="J65" s="232"/>
      <c r="K65" s="227"/>
      <c r="L65" s="232"/>
      <c r="M65" s="227"/>
      <c r="N65" s="53"/>
      <c r="O65" s="227"/>
      <c r="P65" s="237"/>
      <c r="Q65" s="240"/>
      <c r="R65" s="62"/>
      <c r="S65" s="63" t="s">
        <v>55</v>
      </c>
      <c r="T65" s="52"/>
      <c r="U65" s="52"/>
      <c r="V65" s="176"/>
      <c r="W65" s="176"/>
      <c r="X65" s="171">
        <f t="shared" si="36"/>
        <v>0</v>
      </c>
      <c r="Y65"/>
      <c r="Z65" s="229" t="str">
        <f t="shared" ref="Z65" si="38">IF(Q63=(X65+X66),"OK","ŹLE")</f>
        <v>OK</v>
      </c>
    </row>
    <row r="66" spans="1:26" x14ac:dyDescent="0.2">
      <c r="A66" s="57"/>
      <c r="B66" s="232"/>
      <c r="C66" s="243"/>
      <c r="D66" s="245"/>
      <c r="E66" s="245"/>
      <c r="F66" s="248"/>
      <c r="G66" s="251"/>
      <c r="H66" s="254"/>
      <c r="I66" s="227"/>
      <c r="J66" s="232"/>
      <c r="K66" s="227"/>
      <c r="L66" s="232"/>
      <c r="M66" s="227"/>
      <c r="N66" s="53"/>
      <c r="O66" s="227"/>
      <c r="P66" s="237"/>
      <c r="Q66" s="240"/>
      <c r="R66" s="62"/>
      <c r="S66" s="63" t="s">
        <v>56</v>
      </c>
      <c r="T66" s="52"/>
      <c r="U66" s="52"/>
      <c r="V66" s="176"/>
      <c r="W66" s="176"/>
      <c r="X66" s="171">
        <f t="shared" si="36"/>
        <v>0</v>
      </c>
      <c r="Y66"/>
      <c r="Z66" s="230"/>
    </row>
    <row r="67" spans="1:26" ht="13.5" thickBot="1" x14ac:dyDescent="0.25">
      <c r="A67" s="57"/>
      <c r="B67" s="233"/>
      <c r="C67" s="243"/>
      <c r="D67" s="246"/>
      <c r="E67" s="246"/>
      <c r="F67" s="249"/>
      <c r="G67" s="252"/>
      <c r="H67" s="255"/>
      <c r="I67" s="228"/>
      <c r="J67" s="233"/>
      <c r="K67" s="228"/>
      <c r="L67" s="233"/>
      <c r="M67" s="228"/>
      <c r="N67" s="53"/>
      <c r="O67" s="228"/>
      <c r="P67" s="238"/>
      <c r="Q67" s="241"/>
      <c r="R67" s="62"/>
      <c r="S67" s="47" t="s">
        <v>52</v>
      </c>
      <c r="T67" s="170">
        <f t="shared" ref="T67:X67" si="39">SUM(T63:T66)</f>
        <v>0</v>
      </c>
      <c r="U67" s="73">
        <f t="shared" si="39"/>
        <v>0</v>
      </c>
      <c r="V67" s="170">
        <f t="shared" si="39"/>
        <v>0</v>
      </c>
      <c r="W67" s="73">
        <f t="shared" si="39"/>
        <v>0</v>
      </c>
      <c r="X67" s="67">
        <f t="shared" si="39"/>
        <v>0</v>
      </c>
      <c r="Y67"/>
      <c r="Z67" s="169"/>
    </row>
    <row r="68" spans="1:26" ht="13.5" thickTop="1" x14ac:dyDescent="0.2">
      <c r="A68" s="57"/>
      <c r="B68" s="257">
        <f>B63+1</f>
        <v>13</v>
      </c>
      <c r="C68" s="242"/>
      <c r="D68" s="244"/>
      <c r="E68" s="244"/>
      <c r="F68" s="247"/>
      <c r="G68" s="250"/>
      <c r="H68" s="253"/>
      <c r="I68" s="234">
        <f t="shared" ref="I68" si="40">IF(H68="zw./ nie dotyczy",0,ROUND(G68*H68,2))</f>
        <v>0</v>
      </c>
      <c r="J68" s="256"/>
      <c r="K68" s="226">
        <f t="shared" ref="K68" si="41">ROUND(G68*J68,2)</f>
        <v>0</v>
      </c>
      <c r="L68" s="231">
        <f t="shared" ref="L68" si="42">ROUND(I68*J68,2)</f>
        <v>0</v>
      </c>
      <c r="M68" s="234">
        <f t="shared" ref="M68" si="43">K68+L68</f>
        <v>0</v>
      </c>
      <c r="N68" s="53"/>
      <c r="O68" s="235">
        <f t="shared" ref="O68" si="44">M68</f>
        <v>0</v>
      </c>
      <c r="P68" s="236"/>
      <c r="Q68" s="239">
        <f t="shared" ref="Q68" si="45">M68-O68</f>
        <v>0</v>
      </c>
      <c r="R68" s="62"/>
      <c r="S68" s="70" t="s">
        <v>54</v>
      </c>
      <c r="T68" s="68"/>
      <c r="U68" s="68"/>
      <c r="V68" s="177"/>
      <c r="W68" s="175"/>
      <c r="X68" s="171">
        <f t="shared" ref="X68:X71" si="46">SUM(T68:W68)</f>
        <v>0</v>
      </c>
      <c r="Y68"/>
      <c r="Z68" s="229" t="str">
        <f t="shared" ref="Z68" si="47">IF(O68=(X68+X69),"OK","ŹLE")</f>
        <v>OK</v>
      </c>
    </row>
    <row r="69" spans="1:26" x14ac:dyDescent="0.2">
      <c r="A69" s="57"/>
      <c r="B69" s="232"/>
      <c r="C69" s="243"/>
      <c r="D69" s="245"/>
      <c r="E69" s="245"/>
      <c r="F69" s="248"/>
      <c r="G69" s="251"/>
      <c r="H69" s="254"/>
      <c r="I69" s="227"/>
      <c r="J69" s="232"/>
      <c r="K69" s="227"/>
      <c r="L69" s="232"/>
      <c r="M69" s="227"/>
      <c r="N69" s="53"/>
      <c r="O69" s="227"/>
      <c r="P69" s="237"/>
      <c r="Q69" s="240"/>
      <c r="R69" s="62"/>
      <c r="S69" s="63" t="s">
        <v>57</v>
      </c>
      <c r="T69" s="52"/>
      <c r="U69" s="52"/>
      <c r="V69" s="176"/>
      <c r="W69" s="176"/>
      <c r="X69" s="171">
        <f t="shared" si="46"/>
        <v>0</v>
      </c>
      <c r="Y69"/>
      <c r="Z69" s="230"/>
    </row>
    <row r="70" spans="1:26" x14ac:dyDescent="0.2">
      <c r="A70" s="57"/>
      <c r="B70" s="232"/>
      <c r="C70" s="243"/>
      <c r="D70" s="245"/>
      <c r="E70" s="245"/>
      <c r="F70" s="248"/>
      <c r="G70" s="251"/>
      <c r="H70" s="254"/>
      <c r="I70" s="227"/>
      <c r="J70" s="232"/>
      <c r="K70" s="227"/>
      <c r="L70" s="232"/>
      <c r="M70" s="227"/>
      <c r="N70" s="53"/>
      <c r="O70" s="227"/>
      <c r="P70" s="237"/>
      <c r="Q70" s="240"/>
      <c r="R70" s="62"/>
      <c r="S70" s="63" t="s">
        <v>55</v>
      </c>
      <c r="T70" s="52"/>
      <c r="U70" s="52"/>
      <c r="V70" s="176"/>
      <c r="W70" s="176"/>
      <c r="X70" s="171">
        <f t="shared" si="46"/>
        <v>0</v>
      </c>
      <c r="Y70"/>
      <c r="Z70" s="229" t="str">
        <f t="shared" ref="Z70" si="48">IF(Q68=(X70+X71),"OK","ŹLE")</f>
        <v>OK</v>
      </c>
    </row>
    <row r="71" spans="1:26" x14ac:dyDescent="0.2">
      <c r="A71" s="57"/>
      <c r="B71" s="232"/>
      <c r="C71" s="243"/>
      <c r="D71" s="245"/>
      <c r="E71" s="245"/>
      <c r="F71" s="248"/>
      <c r="G71" s="251"/>
      <c r="H71" s="254"/>
      <c r="I71" s="227"/>
      <c r="J71" s="232"/>
      <c r="K71" s="227"/>
      <c r="L71" s="232"/>
      <c r="M71" s="227"/>
      <c r="N71" s="53"/>
      <c r="O71" s="227"/>
      <c r="P71" s="237"/>
      <c r="Q71" s="240"/>
      <c r="R71" s="62"/>
      <c r="S71" s="63" t="s">
        <v>56</v>
      </c>
      <c r="T71" s="52"/>
      <c r="U71" s="52"/>
      <c r="V71" s="176"/>
      <c r="W71" s="176"/>
      <c r="X71" s="171">
        <f t="shared" si="46"/>
        <v>0</v>
      </c>
      <c r="Y71"/>
      <c r="Z71" s="230"/>
    </row>
    <row r="72" spans="1:26" ht="13.5" thickBot="1" x14ac:dyDescent="0.25">
      <c r="A72" s="57"/>
      <c r="B72" s="233"/>
      <c r="C72" s="243"/>
      <c r="D72" s="246"/>
      <c r="E72" s="246"/>
      <c r="F72" s="249"/>
      <c r="G72" s="252"/>
      <c r="H72" s="255"/>
      <c r="I72" s="228"/>
      <c r="J72" s="233"/>
      <c r="K72" s="228"/>
      <c r="L72" s="233"/>
      <c r="M72" s="228"/>
      <c r="N72" s="53"/>
      <c r="O72" s="228"/>
      <c r="P72" s="238"/>
      <c r="Q72" s="241"/>
      <c r="R72" s="62"/>
      <c r="S72" s="47" t="s">
        <v>52</v>
      </c>
      <c r="T72" s="170">
        <f t="shared" ref="T72:X72" si="49">SUM(T68:T71)</f>
        <v>0</v>
      </c>
      <c r="U72" s="73">
        <f t="shared" si="49"/>
        <v>0</v>
      </c>
      <c r="V72" s="170">
        <f t="shared" si="49"/>
        <v>0</v>
      </c>
      <c r="W72" s="73">
        <f t="shared" si="49"/>
        <v>0</v>
      </c>
      <c r="X72" s="67">
        <f t="shared" si="49"/>
        <v>0</v>
      </c>
      <c r="Y72"/>
      <c r="Z72" s="169"/>
    </row>
    <row r="73" spans="1:26" ht="13.5" thickTop="1" x14ac:dyDescent="0.2">
      <c r="A73" s="57"/>
      <c r="B73" s="257">
        <f>B68+1</f>
        <v>14</v>
      </c>
      <c r="C73" s="242"/>
      <c r="D73" s="244"/>
      <c r="E73" s="244"/>
      <c r="F73" s="247"/>
      <c r="G73" s="250"/>
      <c r="H73" s="253"/>
      <c r="I73" s="234">
        <f t="shared" ref="I73" si="50">IF(H73="zw./ nie dotyczy",0,ROUND(G73*H73,2))</f>
        <v>0</v>
      </c>
      <c r="J73" s="256"/>
      <c r="K73" s="226">
        <f t="shared" ref="K73" si="51">ROUND(G73*J73,2)</f>
        <v>0</v>
      </c>
      <c r="L73" s="231">
        <f t="shared" ref="L73" si="52">ROUND(I73*J73,2)</f>
        <v>0</v>
      </c>
      <c r="M73" s="234">
        <f t="shared" ref="M73" si="53">K73+L73</f>
        <v>0</v>
      </c>
      <c r="N73" s="53"/>
      <c r="O73" s="235">
        <f t="shared" ref="O73" si="54">M73</f>
        <v>0</v>
      </c>
      <c r="P73" s="236"/>
      <c r="Q73" s="239">
        <f t="shared" ref="Q73" si="55">M73-O73</f>
        <v>0</v>
      </c>
      <c r="R73" s="62"/>
      <c r="S73" s="70" t="s">
        <v>54</v>
      </c>
      <c r="T73" s="68"/>
      <c r="U73" s="68"/>
      <c r="V73" s="177"/>
      <c r="W73" s="175"/>
      <c r="X73" s="171">
        <f t="shared" ref="X73:X76" si="56">SUM(T73:W73)</f>
        <v>0</v>
      </c>
      <c r="Y73"/>
      <c r="Z73" s="229" t="str">
        <f t="shared" ref="Z73" si="57">IF(O73=(X73+X74),"OK","ŹLE")</f>
        <v>OK</v>
      </c>
    </row>
    <row r="74" spans="1:26" x14ac:dyDescent="0.2">
      <c r="A74" s="57"/>
      <c r="B74" s="232"/>
      <c r="C74" s="243"/>
      <c r="D74" s="245"/>
      <c r="E74" s="245"/>
      <c r="F74" s="248"/>
      <c r="G74" s="251"/>
      <c r="H74" s="254"/>
      <c r="I74" s="227"/>
      <c r="J74" s="232"/>
      <c r="K74" s="227"/>
      <c r="L74" s="232"/>
      <c r="M74" s="227"/>
      <c r="N74" s="53"/>
      <c r="O74" s="227"/>
      <c r="P74" s="237"/>
      <c r="Q74" s="240"/>
      <c r="R74" s="62"/>
      <c r="S74" s="63" t="s">
        <v>57</v>
      </c>
      <c r="T74" s="52"/>
      <c r="U74" s="52"/>
      <c r="V74" s="176"/>
      <c r="W74" s="176"/>
      <c r="X74" s="171">
        <f t="shared" si="56"/>
        <v>0</v>
      </c>
      <c r="Y74"/>
      <c r="Z74" s="230"/>
    </row>
    <row r="75" spans="1:26" x14ac:dyDescent="0.2">
      <c r="A75" s="57"/>
      <c r="B75" s="232"/>
      <c r="C75" s="243"/>
      <c r="D75" s="245"/>
      <c r="E75" s="245"/>
      <c r="F75" s="248"/>
      <c r="G75" s="251"/>
      <c r="H75" s="254"/>
      <c r="I75" s="227"/>
      <c r="J75" s="232"/>
      <c r="K75" s="227"/>
      <c r="L75" s="232"/>
      <c r="M75" s="227"/>
      <c r="N75" s="53"/>
      <c r="O75" s="227"/>
      <c r="P75" s="237"/>
      <c r="Q75" s="240"/>
      <c r="R75" s="62"/>
      <c r="S75" s="63" t="s">
        <v>55</v>
      </c>
      <c r="T75" s="52"/>
      <c r="U75" s="52"/>
      <c r="V75" s="176"/>
      <c r="W75" s="176"/>
      <c r="X75" s="171">
        <f t="shared" si="56"/>
        <v>0</v>
      </c>
      <c r="Y75"/>
      <c r="Z75" s="229" t="str">
        <f t="shared" ref="Z75" si="58">IF(Q73=(X75+X76),"OK","ŹLE")</f>
        <v>OK</v>
      </c>
    </row>
    <row r="76" spans="1:26" x14ac:dyDescent="0.2">
      <c r="A76" s="57"/>
      <c r="B76" s="232"/>
      <c r="C76" s="243"/>
      <c r="D76" s="245"/>
      <c r="E76" s="245"/>
      <c r="F76" s="248"/>
      <c r="G76" s="251"/>
      <c r="H76" s="254"/>
      <c r="I76" s="227"/>
      <c r="J76" s="232"/>
      <c r="K76" s="227"/>
      <c r="L76" s="232"/>
      <c r="M76" s="227"/>
      <c r="N76" s="53"/>
      <c r="O76" s="227"/>
      <c r="P76" s="237"/>
      <c r="Q76" s="240"/>
      <c r="R76" s="62"/>
      <c r="S76" s="63" t="s">
        <v>56</v>
      </c>
      <c r="T76" s="52"/>
      <c r="U76" s="52"/>
      <c r="V76" s="176"/>
      <c r="W76" s="176"/>
      <c r="X76" s="171">
        <f t="shared" si="56"/>
        <v>0</v>
      </c>
      <c r="Y76"/>
      <c r="Z76" s="230"/>
    </row>
    <row r="77" spans="1:26" ht="13.5" thickBot="1" x14ac:dyDescent="0.25">
      <c r="A77" s="57"/>
      <c r="B77" s="233"/>
      <c r="C77" s="243"/>
      <c r="D77" s="246"/>
      <c r="E77" s="246"/>
      <c r="F77" s="249"/>
      <c r="G77" s="252"/>
      <c r="H77" s="255"/>
      <c r="I77" s="228"/>
      <c r="J77" s="233"/>
      <c r="K77" s="228"/>
      <c r="L77" s="233"/>
      <c r="M77" s="228"/>
      <c r="N77" s="53"/>
      <c r="O77" s="228"/>
      <c r="P77" s="238"/>
      <c r="Q77" s="241"/>
      <c r="R77" s="62"/>
      <c r="S77" s="47" t="s">
        <v>52</v>
      </c>
      <c r="T77" s="170">
        <f t="shared" ref="T77:X77" si="59">SUM(T73:T76)</f>
        <v>0</v>
      </c>
      <c r="U77" s="73">
        <f t="shared" si="59"/>
        <v>0</v>
      </c>
      <c r="V77" s="170">
        <f t="shared" si="59"/>
        <v>0</v>
      </c>
      <c r="W77" s="73">
        <f t="shared" si="59"/>
        <v>0</v>
      </c>
      <c r="X77" s="67">
        <f t="shared" si="59"/>
        <v>0</v>
      </c>
      <c r="Y77"/>
      <c r="Z77" s="169"/>
    </row>
    <row r="78" spans="1:26" ht="13.5" thickTop="1" x14ac:dyDescent="0.2">
      <c r="A78" s="57"/>
      <c r="B78" s="257">
        <f>B73+1</f>
        <v>15</v>
      </c>
      <c r="C78" s="242"/>
      <c r="D78" s="244"/>
      <c r="E78" s="244"/>
      <c r="F78" s="247"/>
      <c r="G78" s="250"/>
      <c r="H78" s="253"/>
      <c r="I78" s="234">
        <f t="shared" ref="I78" si="60">IF(H78="zw./ nie dotyczy",0,ROUND(G78*H78,2))</f>
        <v>0</v>
      </c>
      <c r="J78" s="256"/>
      <c r="K78" s="226">
        <f t="shared" ref="K78" si="61">ROUND(G78*J78,2)</f>
        <v>0</v>
      </c>
      <c r="L78" s="231">
        <f t="shared" ref="L78" si="62">ROUND(I78*J78,2)</f>
        <v>0</v>
      </c>
      <c r="M78" s="234">
        <f t="shared" ref="M78" si="63">K78+L78</f>
        <v>0</v>
      </c>
      <c r="N78" s="53"/>
      <c r="O78" s="235">
        <f t="shared" ref="O78" si="64">M78</f>
        <v>0</v>
      </c>
      <c r="P78" s="236"/>
      <c r="Q78" s="239">
        <f t="shared" ref="Q78" si="65">M78-O78</f>
        <v>0</v>
      </c>
      <c r="R78" s="62"/>
      <c r="S78" s="70" t="s">
        <v>54</v>
      </c>
      <c r="T78" s="68"/>
      <c r="U78" s="68"/>
      <c r="V78" s="177"/>
      <c r="W78" s="175"/>
      <c r="X78" s="171">
        <f t="shared" ref="X78:X81" si="66">SUM(T78:W78)</f>
        <v>0</v>
      </c>
      <c r="Y78"/>
      <c r="Z78" s="229" t="str">
        <f t="shared" ref="Z78" si="67">IF(O78=(X78+X79),"OK","ŹLE")</f>
        <v>OK</v>
      </c>
    </row>
    <row r="79" spans="1:26" x14ac:dyDescent="0.2">
      <c r="A79" s="57"/>
      <c r="B79" s="232"/>
      <c r="C79" s="243"/>
      <c r="D79" s="245"/>
      <c r="E79" s="245"/>
      <c r="F79" s="248"/>
      <c r="G79" s="251"/>
      <c r="H79" s="254"/>
      <c r="I79" s="227"/>
      <c r="J79" s="232"/>
      <c r="K79" s="227"/>
      <c r="L79" s="232"/>
      <c r="M79" s="227"/>
      <c r="N79" s="53"/>
      <c r="O79" s="227"/>
      <c r="P79" s="237"/>
      <c r="Q79" s="240"/>
      <c r="R79" s="62"/>
      <c r="S79" s="63" t="s">
        <v>57</v>
      </c>
      <c r="T79" s="52"/>
      <c r="U79" s="52"/>
      <c r="V79" s="176"/>
      <c r="W79" s="176"/>
      <c r="X79" s="171">
        <f t="shared" si="66"/>
        <v>0</v>
      </c>
      <c r="Y79"/>
      <c r="Z79" s="230"/>
    </row>
    <row r="80" spans="1:26" x14ac:dyDescent="0.2">
      <c r="A80" s="57"/>
      <c r="B80" s="232"/>
      <c r="C80" s="243"/>
      <c r="D80" s="245"/>
      <c r="E80" s="245"/>
      <c r="F80" s="248"/>
      <c r="G80" s="251"/>
      <c r="H80" s="254"/>
      <c r="I80" s="227"/>
      <c r="J80" s="232"/>
      <c r="K80" s="227"/>
      <c r="L80" s="232"/>
      <c r="M80" s="227"/>
      <c r="N80" s="53"/>
      <c r="O80" s="227"/>
      <c r="P80" s="237"/>
      <c r="Q80" s="240"/>
      <c r="R80" s="62"/>
      <c r="S80" s="63" t="s">
        <v>55</v>
      </c>
      <c r="T80" s="52"/>
      <c r="U80" s="52"/>
      <c r="V80" s="176"/>
      <c r="W80" s="176"/>
      <c r="X80" s="171">
        <f t="shared" si="66"/>
        <v>0</v>
      </c>
      <c r="Y80"/>
      <c r="Z80" s="229" t="str">
        <f t="shared" ref="Z80" si="68">IF(Q78=(X80+X81),"OK","ŹLE")</f>
        <v>OK</v>
      </c>
    </row>
    <row r="81" spans="1:26" x14ac:dyDescent="0.2">
      <c r="A81" s="57"/>
      <c r="B81" s="232"/>
      <c r="C81" s="243"/>
      <c r="D81" s="245"/>
      <c r="E81" s="245"/>
      <c r="F81" s="248"/>
      <c r="G81" s="251"/>
      <c r="H81" s="254"/>
      <c r="I81" s="227"/>
      <c r="J81" s="232"/>
      <c r="K81" s="227"/>
      <c r="L81" s="232"/>
      <c r="M81" s="227"/>
      <c r="N81" s="53"/>
      <c r="O81" s="227"/>
      <c r="P81" s="237"/>
      <c r="Q81" s="240"/>
      <c r="R81" s="62"/>
      <c r="S81" s="63" t="s">
        <v>56</v>
      </c>
      <c r="T81" s="52"/>
      <c r="U81" s="52"/>
      <c r="V81" s="176"/>
      <c r="W81" s="176"/>
      <c r="X81" s="171">
        <f t="shared" si="66"/>
        <v>0</v>
      </c>
      <c r="Y81"/>
      <c r="Z81" s="230"/>
    </row>
    <row r="82" spans="1:26" ht="13.5" thickBot="1" x14ac:dyDescent="0.25">
      <c r="A82" s="57"/>
      <c r="B82" s="233"/>
      <c r="C82" s="243"/>
      <c r="D82" s="246"/>
      <c r="E82" s="246"/>
      <c r="F82" s="249"/>
      <c r="G82" s="252"/>
      <c r="H82" s="255"/>
      <c r="I82" s="228"/>
      <c r="J82" s="233"/>
      <c r="K82" s="228"/>
      <c r="L82" s="233"/>
      <c r="M82" s="228"/>
      <c r="N82" s="53"/>
      <c r="O82" s="228"/>
      <c r="P82" s="238"/>
      <c r="Q82" s="241"/>
      <c r="R82" s="62"/>
      <c r="S82" s="47" t="s">
        <v>52</v>
      </c>
      <c r="T82" s="170">
        <f t="shared" ref="T82:X82" si="69">SUM(T78:T81)</f>
        <v>0</v>
      </c>
      <c r="U82" s="73">
        <f t="shared" si="69"/>
        <v>0</v>
      </c>
      <c r="V82" s="170">
        <f t="shared" si="69"/>
        <v>0</v>
      </c>
      <c r="W82" s="73">
        <f t="shared" si="69"/>
        <v>0</v>
      </c>
      <c r="X82" s="67">
        <f t="shared" si="69"/>
        <v>0</v>
      </c>
      <c r="Y82"/>
      <c r="Z82" s="169"/>
    </row>
    <row r="83" spans="1:26" ht="13.5" thickTop="1" x14ac:dyDescent="0.2">
      <c r="A83" s="57"/>
      <c r="B83" s="257">
        <f>B78+1</f>
        <v>16</v>
      </c>
      <c r="C83" s="242"/>
      <c r="D83" s="244"/>
      <c r="E83" s="244"/>
      <c r="F83" s="247"/>
      <c r="G83" s="250"/>
      <c r="H83" s="253"/>
      <c r="I83" s="234">
        <f t="shared" ref="I83" si="70">IF(H83="zw./ nie dotyczy",0,ROUND(G83*H83,2))</f>
        <v>0</v>
      </c>
      <c r="J83" s="256"/>
      <c r="K83" s="226">
        <f t="shared" ref="K83" si="71">ROUND(G83*J83,2)</f>
        <v>0</v>
      </c>
      <c r="L83" s="231">
        <f t="shared" ref="L83" si="72">ROUND(I83*J83,2)</f>
        <v>0</v>
      </c>
      <c r="M83" s="234">
        <f t="shared" ref="M83" si="73">K83+L83</f>
        <v>0</v>
      </c>
      <c r="N83" s="53"/>
      <c r="O83" s="235">
        <f t="shared" ref="O83" si="74">M83</f>
        <v>0</v>
      </c>
      <c r="P83" s="236"/>
      <c r="Q83" s="239">
        <f t="shared" ref="Q83" si="75">M83-O83</f>
        <v>0</v>
      </c>
      <c r="R83" s="62"/>
      <c r="S83" s="70" t="s">
        <v>54</v>
      </c>
      <c r="T83" s="68"/>
      <c r="U83" s="68"/>
      <c r="V83" s="177"/>
      <c r="W83" s="175"/>
      <c r="X83" s="171">
        <f t="shared" ref="X83:X86" si="76">SUM(T83:W83)</f>
        <v>0</v>
      </c>
      <c r="Y83"/>
      <c r="Z83" s="229" t="str">
        <f t="shared" ref="Z83" si="77">IF(O83=(X83+X84),"OK","ŹLE")</f>
        <v>OK</v>
      </c>
    </row>
    <row r="84" spans="1:26" x14ac:dyDescent="0.2">
      <c r="A84" s="57"/>
      <c r="B84" s="232"/>
      <c r="C84" s="243"/>
      <c r="D84" s="245"/>
      <c r="E84" s="245"/>
      <c r="F84" s="248"/>
      <c r="G84" s="251"/>
      <c r="H84" s="254"/>
      <c r="I84" s="227"/>
      <c r="J84" s="232"/>
      <c r="K84" s="227"/>
      <c r="L84" s="232"/>
      <c r="M84" s="227"/>
      <c r="N84" s="53"/>
      <c r="O84" s="227"/>
      <c r="P84" s="237"/>
      <c r="Q84" s="240"/>
      <c r="R84" s="62"/>
      <c r="S84" s="63" t="s">
        <v>57</v>
      </c>
      <c r="T84" s="52"/>
      <c r="U84" s="52"/>
      <c r="V84" s="176"/>
      <c r="W84" s="176"/>
      <c r="X84" s="171">
        <f t="shared" si="76"/>
        <v>0</v>
      </c>
      <c r="Y84"/>
      <c r="Z84" s="230"/>
    </row>
    <row r="85" spans="1:26" x14ac:dyDescent="0.2">
      <c r="A85" s="57"/>
      <c r="B85" s="232"/>
      <c r="C85" s="243"/>
      <c r="D85" s="245"/>
      <c r="E85" s="245"/>
      <c r="F85" s="248"/>
      <c r="G85" s="251"/>
      <c r="H85" s="254"/>
      <c r="I85" s="227"/>
      <c r="J85" s="232"/>
      <c r="K85" s="227"/>
      <c r="L85" s="232"/>
      <c r="M85" s="227"/>
      <c r="N85" s="53"/>
      <c r="O85" s="227"/>
      <c r="P85" s="237"/>
      <c r="Q85" s="240"/>
      <c r="R85" s="62"/>
      <c r="S85" s="63" t="s">
        <v>55</v>
      </c>
      <c r="T85" s="52"/>
      <c r="U85" s="52"/>
      <c r="V85" s="176"/>
      <c r="W85" s="176"/>
      <c r="X85" s="171">
        <f t="shared" si="76"/>
        <v>0</v>
      </c>
      <c r="Y85"/>
      <c r="Z85" s="229" t="str">
        <f t="shared" ref="Z85" si="78">IF(Q83=(X85+X86),"OK","ŹLE")</f>
        <v>OK</v>
      </c>
    </row>
    <row r="86" spans="1:26" x14ac:dyDescent="0.2">
      <c r="A86" s="57"/>
      <c r="B86" s="232"/>
      <c r="C86" s="243"/>
      <c r="D86" s="245"/>
      <c r="E86" s="245"/>
      <c r="F86" s="248"/>
      <c r="G86" s="251"/>
      <c r="H86" s="254"/>
      <c r="I86" s="227"/>
      <c r="J86" s="232"/>
      <c r="K86" s="227"/>
      <c r="L86" s="232"/>
      <c r="M86" s="227"/>
      <c r="N86" s="53"/>
      <c r="O86" s="227"/>
      <c r="P86" s="237"/>
      <c r="Q86" s="240"/>
      <c r="R86" s="62"/>
      <c r="S86" s="63" t="s">
        <v>56</v>
      </c>
      <c r="T86" s="52"/>
      <c r="U86" s="52"/>
      <c r="V86" s="176"/>
      <c r="W86" s="176"/>
      <c r="X86" s="171">
        <f t="shared" si="76"/>
        <v>0</v>
      </c>
      <c r="Y86"/>
      <c r="Z86" s="230"/>
    </row>
    <row r="87" spans="1:26" ht="13.5" thickBot="1" x14ac:dyDescent="0.25">
      <c r="A87" s="57"/>
      <c r="B87" s="233"/>
      <c r="C87" s="243"/>
      <c r="D87" s="246"/>
      <c r="E87" s="246"/>
      <c r="F87" s="249"/>
      <c r="G87" s="252"/>
      <c r="H87" s="255"/>
      <c r="I87" s="228"/>
      <c r="J87" s="233"/>
      <c r="K87" s="228"/>
      <c r="L87" s="233"/>
      <c r="M87" s="228"/>
      <c r="N87" s="53"/>
      <c r="O87" s="228"/>
      <c r="P87" s="238"/>
      <c r="Q87" s="241"/>
      <c r="R87" s="62"/>
      <c r="S87" s="47" t="s">
        <v>52</v>
      </c>
      <c r="T87" s="170">
        <f t="shared" ref="T87:X87" si="79">SUM(T83:T86)</f>
        <v>0</v>
      </c>
      <c r="U87" s="73">
        <f t="shared" si="79"/>
        <v>0</v>
      </c>
      <c r="V87" s="170">
        <f t="shared" si="79"/>
        <v>0</v>
      </c>
      <c r="W87" s="73">
        <f t="shared" si="79"/>
        <v>0</v>
      </c>
      <c r="X87" s="67">
        <f t="shared" si="79"/>
        <v>0</v>
      </c>
      <c r="Y87"/>
      <c r="Z87" s="169"/>
    </row>
    <row r="88" spans="1:26" ht="13.5" thickTop="1" x14ac:dyDescent="0.2">
      <c r="A88" s="57"/>
      <c r="B88" s="257">
        <f>B83+1</f>
        <v>17</v>
      </c>
      <c r="C88" s="242"/>
      <c r="D88" s="244"/>
      <c r="E88" s="244"/>
      <c r="F88" s="247"/>
      <c r="G88" s="250"/>
      <c r="H88" s="253"/>
      <c r="I88" s="234">
        <f t="shared" ref="I88" si="80">IF(H88="zw./ nie dotyczy",0,ROUND(G88*H88,2))</f>
        <v>0</v>
      </c>
      <c r="J88" s="256"/>
      <c r="K88" s="226">
        <f t="shared" ref="K88" si="81">ROUND(G88*J88,2)</f>
        <v>0</v>
      </c>
      <c r="L88" s="231">
        <f t="shared" ref="L88" si="82">ROUND(I88*J88,2)</f>
        <v>0</v>
      </c>
      <c r="M88" s="234">
        <f t="shared" ref="M88" si="83">K88+L88</f>
        <v>0</v>
      </c>
      <c r="N88" s="53"/>
      <c r="O88" s="235">
        <f t="shared" ref="O88" si="84">M88</f>
        <v>0</v>
      </c>
      <c r="P88" s="236"/>
      <c r="Q88" s="239">
        <f t="shared" ref="Q88" si="85">M88-O88</f>
        <v>0</v>
      </c>
      <c r="R88" s="62"/>
      <c r="S88" s="70" t="s">
        <v>54</v>
      </c>
      <c r="T88" s="68"/>
      <c r="U88" s="68"/>
      <c r="V88" s="177"/>
      <c r="W88" s="175"/>
      <c r="X88" s="171">
        <f t="shared" ref="X88:X91" si="86">SUM(T88:W88)</f>
        <v>0</v>
      </c>
      <c r="Y88"/>
      <c r="Z88" s="229" t="str">
        <f t="shared" ref="Z88" si="87">IF(O88=(X88+X89),"OK","ŹLE")</f>
        <v>OK</v>
      </c>
    </row>
    <row r="89" spans="1:26" x14ac:dyDescent="0.2">
      <c r="A89" s="57"/>
      <c r="B89" s="232"/>
      <c r="C89" s="243"/>
      <c r="D89" s="245"/>
      <c r="E89" s="245"/>
      <c r="F89" s="248"/>
      <c r="G89" s="251"/>
      <c r="H89" s="254"/>
      <c r="I89" s="227"/>
      <c r="J89" s="232"/>
      <c r="K89" s="227"/>
      <c r="L89" s="232"/>
      <c r="M89" s="227"/>
      <c r="N89" s="53"/>
      <c r="O89" s="227"/>
      <c r="P89" s="237"/>
      <c r="Q89" s="240"/>
      <c r="R89" s="62"/>
      <c r="S89" s="63" t="s">
        <v>57</v>
      </c>
      <c r="T89" s="52"/>
      <c r="U89" s="52"/>
      <c r="V89" s="176"/>
      <c r="W89" s="176"/>
      <c r="X89" s="171">
        <f t="shared" si="86"/>
        <v>0</v>
      </c>
      <c r="Y89"/>
      <c r="Z89" s="230"/>
    </row>
    <row r="90" spans="1:26" x14ac:dyDescent="0.2">
      <c r="A90" s="57"/>
      <c r="B90" s="232"/>
      <c r="C90" s="243"/>
      <c r="D90" s="245"/>
      <c r="E90" s="245"/>
      <c r="F90" s="248"/>
      <c r="G90" s="251"/>
      <c r="H90" s="254"/>
      <c r="I90" s="227"/>
      <c r="J90" s="232"/>
      <c r="K90" s="227"/>
      <c r="L90" s="232"/>
      <c r="M90" s="227"/>
      <c r="N90" s="53"/>
      <c r="O90" s="227"/>
      <c r="P90" s="237"/>
      <c r="Q90" s="240"/>
      <c r="R90" s="62"/>
      <c r="S90" s="63" t="s">
        <v>55</v>
      </c>
      <c r="T90" s="52"/>
      <c r="U90" s="52"/>
      <c r="V90" s="176"/>
      <c r="W90" s="176"/>
      <c r="X90" s="171">
        <f t="shared" si="86"/>
        <v>0</v>
      </c>
      <c r="Y90"/>
      <c r="Z90" s="229" t="str">
        <f t="shared" ref="Z90" si="88">IF(Q88=(X90+X91),"OK","ŹLE")</f>
        <v>OK</v>
      </c>
    </row>
    <row r="91" spans="1:26" x14ac:dyDescent="0.2">
      <c r="A91" s="57"/>
      <c r="B91" s="232"/>
      <c r="C91" s="243"/>
      <c r="D91" s="245"/>
      <c r="E91" s="245"/>
      <c r="F91" s="248"/>
      <c r="G91" s="251"/>
      <c r="H91" s="254"/>
      <c r="I91" s="227"/>
      <c r="J91" s="232"/>
      <c r="K91" s="227"/>
      <c r="L91" s="232"/>
      <c r="M91" s="227"/>
      <c r="N91" s="53"/>
      <c r="O91" s="227"/>
      <c r="P91" s="237"/>
      <c r="Q91" s="240"/>
      <c r="R91" s="62"/>
      <c r="S91" s="63" t="s">
        <v>56</v>
      </c>
      <c r="T91" s="52"/>
      <c r="U91" s="52"/>
      <c r="V91" s="176"/>
      <c r="W91" s="176"/>
      <c r="X91" s="171">
        <f t="shared" si="86"/>
        <v>0</v>
      </c>
      <c r="Y91"/>
      <c r="Z91" s="230"/>
    </row>
    <row r="92" spans="1:26" ht="13.5" thickBot="1" x14ac:dyDescent="0.25">
      <c r="A92" s="57"/>
      <c r="B92" s="233"/>
      <c r="C92" s="243"/>
      <c r="D92" s="246"/>
      <c r="E92" s="246"/>
      <c r="F92" s="249"/>
      <c r="G92" s="252"/>
      <c r="H92" s="255"/>
      <c r="I92" s="228"/>
      <c r="J92" s="233"/>
      <c r="K92" s="228"/>
      <c r="L92" s="233"/>
      <c r="M92" s="228"/>
      <c r="N92" s="53"/>
      <c r="O92" s="228"/>
      <c r="P92" s="238"/>
      <c r="Q92" s="241"/>
      <c r="R92" s="62"/>
      <c r="S92" s="47" t="s">
        <v>52</v>
      </c>
      <c r="T92" s="170">
        <f t="shared" ref="T92:X92" si="89">SUM(T88:T91)</f>
        <v>0</v>
      </c>
      <c r="U92" s="73">
        <f t="shared" si="89"/>
        <v>0</v>
      </c>
      <c r="V92" s="170">
        <f t="shared" si="89"/>
        <v>0</v>
      </c>
      <c r="W92" s="73">
        <f t="shared" si="89"/>
        <v>0</v>
      </c>
      <c r="X92" s="67">
        <f t="shared" si="89"/>
        <v>0</v>
      </c>
      <c r="Y92"/>
      <c r="Z92" s="169"/>
    </row>
    <row r="93" spans="1:26" ht="13.5" thickTop="1" x14ac:dyDescent="0.2">
      <c r="A93" s="57"/>
      <c r="B93" s="257">
        <f>B88+1</f>
        <v>18</v>
      </c>
      <c r="C93" s="242"/>
      <c r="D93" s="244"/>
      <c r="E93" s="244"/>
      <c r="F93" s="247"/>
      <c r="G93" s="250"/>
      <c r="H93" s="253"/>
      <c r="I93" s="234">
        <f t="shared" ref="I93" si="90">IF(H93="zw./ nie dotyczy",0,ROUND(G93*H93,2))</f>
        <v>0</v>
      </c>
      <c r="J93" s="256"/>
      <c r="K93" s="226">
        <f t="shared" ref="K93" si="91">ROUND(G93*J93,2)</f>
        <v>0</v>
      </c>
      <c r="L93" s="231">
        <f t="shared" ref="L93" si="92">ROUND(I93*J93,2)</f>
        <v>0</v>
      </c>
      <c r="M93" s="234">
        <f t="shared" ref="M93" si="93">K93+L93</f>
        <v>0</v>
      </c>
      <c r="N93" s="53"/>
      <c r="O93" s="235">
        <f t="shared" ref="O93" si="94">M93</f>
        <v>0</v>
      </c>
      <c r="P93" s="236"/>
      <c r="Q93" s="239">
        <f t="shared" ref="Q93" si="95">M93-O93</f>
        <v>0</v>
      </c>
      <c r="R93" s="62"/>
      <c r="S93" s="70" t="s">
        <v>54</v>
      </c>
      <c r="T93" s="68"/>
      <c r="U93" s="68"/>
      <c r="V93" s="177"/>
      <c r="W93" s="175"/>
      <c r="X93" s="171">
        <f t="shared" ref="X93:X96" si="96">SUM(T93:W93)</f>
        <v>0</v>
      </c>
      <c r="Y93"/>
      <c r="Z93" s="229" t="str">
        <f t="shared" ref="Z93" si="97">IF(O93=(X93+X94),"OK","ŹLE")</f>
        <v>OK</v>
      </c>
    </row>
    <row r="94" spans="1:26" x14ac:dyDescent="0.2">
      <c r="A94" s="57"/>
      <c r="B94" s="232"/>
      <c r="C94" s="243"/>
      <c r="D94" s="245"/>
      <c r="E94" s="245"/>
      <c r="F94" s="248"/>
      <c r="G94" s="251"/>
      <c r="H94" s="254"/>
      <c r="I94" s="227"/>
      <c r="J94" s="232"/>
      <c r="K94" s="227"/>
      <c r="L94" s="232"/>
      <c r="M94" s="227"/>
      <c r="N94" s="53"/>
      <c r="O94" s="227"/>
      <c r="P94" s="237"/>
      <c r="Q94" s="240"/>
      <c r="R94" s="62"/>
      <c r="S94" s="63" t="s">
        <v>57</v>
      </c>
      <c r="T94" s="52"/>
      <c r="U94" s="52"/>
      <c r="V94" s="176"/>
      <c r="W94" s="176"/>
      <c r="X94" s="171">
        <f t="shared" si="96"/>
        <v>0</v>
      </c>
      <c r="Y94"/>
      <c r="Z94" s="230"/>
    </row>
    <row r="95" spans="1:26" x14ac:dyDescent="0.2">
      <c r="A95" s="57"/>
      <c r="B95" s="232"/>
      <c r="C95" s="243"/>
      <c r="D95" s="245"/>
      <c r="E95" s="245"/>
      <c r="F95" s="248"/>
      <c r="G95" s="251"/>
      <c r="H95" s="254"/>
      <c r="I95" s="227"/>
      <c r="J95" s="232"/>
      <c r="K95" s="227"/>
      <c r="L95" s="232"/>
      <c r="M95" s="227"/>
      <c r="N95" s="53"/>
      <c r="O95" s="227"/>
      <c r="P95" s="237"/>
      <c r="Q95" s="240"/>
      <c r="R95" s="62"/>
      <c r="S95" s="63" t="s">
        <v>55</v>
      </c>
      <c r="T95" s="52"/>
      <c r="U95" s="52"/>
      <c r="V95" s="176"/>
      <c r="W95" s="176"/>
      <c r="X95" s="171">
        <f t="shared" si="96"/>
        <v>0</v>
      </c>
      <c r="Y95"/>
      <c r="Z95" s="229" t="str">
        <f t="shared" ref="Z95" si="98">IF(Q93=(X95+X96),"OK","ŹLE")</f>
        <v>OK</v>
      </c>
    </row>
    <row r="96" spans="1:26" x14ac:dyDescent="0.2">
      <c r="A96" s="57"/>
      <c r="B96" s="232"/>
      <c r="C96" s="243"/>
      <c r="D96" s="245"/>
      <c r="E96" s="245"/>
      <c r="F96" s="248"/>
      <c r="G96" s="251"/>
      <c r="H96" s="254"/>
      <c r="I96" s="227"/>
      <c r="J96" s="232"/>
      <c r="K96" s="227"/>
      <c r="L96" s="232"/>
      <c r="M96" s="227"/>
      <c r="N96" s="53"/>
      <c r="O96" s="227"/>
      <c r="P96" s="237"/>
      <c r="Q96" s="240"/>
      <c r="R96" s="62"/>
      <c r="S96" s="63" t="s">
        <v>56</v>
      </c>
      <c r="T96" s="52"/>
      <c r="U96" s="52"/>
      <c r="V96" s="176"/>
      <c r="W96" s="176"/>
      <c r="X96" s="171">
        <f t="shared" si="96"/>
        <v>0</v>
      </c>
      <c r="Y96"/>
      <c r="Z96" s="230"/>
    </row>
    <row r="97" spans="1:26" ht="13.5" thickBot="1" x14ac:dyDescent="0.25">
      <c r="A97" s="57"/>
      <c r="B97" s="233"/>
      <c r="C97" s="243"/>
      <c r="D97" s="246"/>
      <c r="E97" s="246"/>
      <c r="F97" s="249"/>
      <c r="G97" s="252"/>
      <c r="H97" s="255"/>
      <c r="I97" s="228"/>
      <c r="J97" s="233"/>
      <c r="K97" s="228"/>
      <c r="L97" s="233"/>
      <c r="M97" s="228"/>
      <c r="N97" s="53"/>
      <c r="O97" s="228"/>
      <c r="P97" s="238"/>
      <c r="Q97" s="241"/>
      <c r="R97" s="62"/>
      <c r="S97" s="47" t="s">
        <v>52</v>
      </c>
      <c r="T97" s="170">
        <f t="shared" ref="T97:X97" si="99">SUM(T93:T96)</f>
        <v>0</v>
      </c>
      <c r="U97" s="73">
        <f t="shared" si="99"/>
        <v>0</v>
      </c>
      <c r="V97" s="170">
        <f t="shared" si="99"/>
        <v>0</v>
      </c>
      <c r="W97" s="73">
        <f t="shared" si="99"/>
        <v>0</v>
      </c>
      <c r="X97" s="67">
        <f t="shared" si="99"/>
        <v>0</v>
      </c>
      <c r="Y97"/>
      <c r="Z97" s="169"/>
    </row>
    <row r="98" spans="1:26" ht="13.5" thickTop="1" x14ac:dyDescent="0.2">
      <c r="A98" s="57"/>
      <c r="B98" s="257">
        <f>B93+1</f>
        <v>19</v>
      </c>
      <c r="C98" s="242"/>
      <c r="D98" s="244"/>
      <c r="E98" s="244"/>
      <c r="F98" s="247"/>
      <c r="G98" s="250"/>
      <c r="H98" s="253"/>
      <c r="I98" s="234">
        <f t="shared" ref="I98" si="100">IF(H98="zw./ nie dotyczy",0,ROUND(G98*H98,2))</f>
        <v>0</v>
      </c>
      <c r="J98" s="256"/>
      <c r="K98" s="226">
        <f t="shared" ref="K98" si="101">ROUND(G98*J98,2)</f>
        <v>0</v>
      </c>
      <c r="L98" s="231">
        <f t="shared" ref="L98" si="102">ROUND(I98*J98,2)</f>
        <v>0</v>
      </c>
      <c r="M98" s="234">
        <f t="shared" ref="M98" si="103">K98+L98</f>
        <v>0</v>
      </c>
      <c r="N98" s="53"/>
      <c r="O98" s="235">
        <f t="shared" ref="O98" si="104">M98</f>
        <v>0</v>
      </c>
      <c r="P98" s="236"/>
      <c r="Q98" s="239">
        <f t="shared" ref="Q98" si="105">M98-O98</f>
        <v>0</v>
      </c>
      <c r="R98" s="62"/>
      <c r="S98" s="70" t="s">
        <v>54</v>
      </c>
      <c r="T98" s="68"/>
      <c r="U98" s="68"/>
      <c r="V98" s="177"/>
      <c r="W98" s="175"/>
      <c r="X98" s="171">
        <f t="shared" ref="X98:X101" si="106">SUM(T98:W98)</f>
        <v>0</v>
      </c>
      <c r="Y98"/>
      <c r="Z98" s="229" t="str">
        <f t="shared" ref="Z98" si="107">IF(O98=(X98+X99),"OK","ŹLE")</f>
        <v>OK</v>
      </c>
    </row>
    <row r="99" spans="1:26" x14ac:dyDescent="0.2">
      <c r="A99" s="57"/>
      <c r="B99" s="232"/>
      <c r="C99" s="243"/>
      <c r="D99" s="245"/>
      <c r="E99" s="245"/>
      <c r="F99" s="248"/>
      <c r="G99" s="251"/>
      <c r="H99" s="254"/>
      <c r="I99" s="227"/>
      <c r="J99" s="232"/>
      <c r="K99" s="227"/>
      <c r="L99" s="232"/>
      <c r="M99" s="227"/>
      <c r="N99" s="53"/>
      <c r="O99" s="227"/>
      <c r="P99" s="237"/>
      <c r="Q99" s="240"/>
      <c r="R99" s="62"/>
      <c r="S99" s="63" t="s">
        <v>57</v>
      </c>
      <c r="T99" s="52"/>
      <c r="U99" s="52"/>
      <c r="V99" s="176"/>
      <c r="W99" s="176"/>
      <c r="X99" s="171">
        <f t="shared" si="106"/>
        <v>0</v>
      </c>
      <c r="Y99"/>
      <c r="Z99" s="230"/>
    </row>
    <row r="100" spans="1:26" x14ac:dyDescent="0.2">
      <c r="A100" s="57"/>
      <c r="B100" s="232"/>
      <c r="C100" s="243"/>
      <c r="D100" s="245"/>
      <c r="E100" s="245"/>
      <c r="F100" s="248"/>
      <c r="G100" s="251"/>
      <c r="H100" s="254"/>
      <c r="I100" s="227"/>
      <c r="J100" s="232"/>
      <c r="K100" s="227"/>
      <c r="L100" s="232"/>
      <c r="M100" s="227"/>
      <c r="N100" s="53"/>
      <c r="O100" s="227"/>
      <c r="P100" s="237"/>
      <c r="Q100" s="240"/>
      <c r="R100" s="62"/>
      <c r="S100" s="63" t="s">
        <v>55</v>
      </c>
      <c r="T100" s="52"/>
      <c r="U100" s="52"/>
      <c r="V100" s="176"/>
      <c r="W100" s="176"/>
      <c r="X100" s="171">
        <f t="shared" si="106"/>
        <v>0</v>
      </c>
      <c r="Y100"/>
      <c r="Z100" s="229" t="str">
        <f t="shared" ref="Z100" si="108">IF(Q98=(X100+X101),"OK","ŹLE")</f>
        <v>OK</v>
      </c>
    </row>
    <row r="101" spans="1:26" x14ac:dyDescent="0.2">
      <c r="A101" s="57"/>
      <c r="B101" s="232"/>
      <c r="C101" s="243"/>
      <c r="D101" s="245"/>
      <c r="E101" s="245"/>
      <c r="F101" s="248"/>
      <c r="G101" s="251"/>
      <c r="H101" s="254"/>
      <c r="I101" s="227"/>
      <c r="J101" s="232"/>
      <c r="K101" s="227"/>
      <c r="L101" s="232"/>
      <c r="M101" s="227"/>
      <c r="N101" s="53"/>
      <c r="O101" s="227"/>
      <c r="P101" s="237"/>
      <c r="Q101" s="240"/>
      <c r="R101" s="62"/>
      <c r="S101" s="63" t="s">
        <v>56</v>
      </c>
      <c r="T101" s="52"/>
      <c r="U101" s="52"/>
      <c r="V101" s="176"/>
      <c r="W101" s="176"/>
      <c r="X101" s="171">
        <f t="shared" si="106"/>
        <v>0</v>
      </c>
      <c r="Y101"/>
      <c r="Z101" s="230"/>
    </row>
    <row r="102" spans="1:26" ht="13.5" thickBot="1" x14ac:dyDescent="0.25">
      <c r="A102" s="57"/>
      <c r="B102" s="233"/>
      <c r="C102" s="243"/>
      <c r="D102" s="246"/>
      <c r="E102" s="246"/>
      <c r="F102" s="249"/>
      <c r="G102" s="252"/>
      <c r="H102" s="255"/>
      <c r="I102" s="228"/>
      <c r="J102" s="233"/>
      <c r="K102" s="228"/>
      <c r="L102" s="233"/>
      <c r="M102" s="228"/>
      <c r="N102" s="53"/>
      <c r="O102" s="228"/>
      <c r="P102" s="238"/>
      <c r="Q102" s="241"/>
      <c r="R102" s="62"/>
      <c r="S102" s="47" t="s">
        <v>52</v>
      </c>
      <c r="T102" s="170">
        <f t="shared" ref="T102:X102" si="109">SUM(T98:T101)</f>
        <v>0</v>
      </c>
      <c r="U102" s="73">
        <f t="shared" si="109"/>
        <v>0</v>
      </c>
      <c r="V102" s="170">
        <f t="shared" si="109"/>
        <v>0</v>
      </c>
      <c r="W102" s="73">
        <f t="shared" si="109"/>
        <v>0</v>
      </c>
      <c r="X102" s="67">
        <f t="shared" si="109"/>
        <v>0</v>
      </c>
      <c r="Y102"/>
      <c r="Z102" s="169"/>
    </row>
    <row r="103" spans="1:26" ht="13.5" thickTop="1" x14ac:dyDescent="0.2">
      <c r="A103" s="57"/>
      <c r="B103" s="257">
        <f>B98+1</f>
        <v>20</v>
      </c>
      <c r="C103" s="242"/>
      <c r="D103" s="244"/>
      <c r="E103" s="244"/>
      <c r="F103" s="247"/>
      <c r="G103" s="250"/>
      <c r="H103" s="253"/>
      <c r="I103" s="234">
        <f t="shared" ref="I103" si="110">IF(H103="zw./ nie dotyczy",0,ROUND(G103*H103,2))</f>
        <v>0</v>
      </c>
      <c r="J103" s="256"/>
      <c r="K103" s="226">
        <f t="shared" ref="K103" si="111">ROUND(G103*J103,2)</f>
        <v>0</v>
      </c>
      <c r="L103" s="231">
        <f t="shared" ref="L103" si="112">ROUND(I103*J103,2)</f>
        <v>0</v>
      </c>
      <c r="M103" s="234">
        <f t="shared" ref="M103" si="113">K103+L103</f>
        <v>0</v>
      </c>
      <c r="N103" s="53"/>
      <c r="O103" s="235">
        <f t="shared" ref="O103" si="114">M103</f>
        <v>0</v>
      </c>
      <c r="P103" s="236"/>
      <c r="Q103" s="239">
        <f t="shared" ref="Q103" si="115">M103-O103</f>
        <v>0</v>
      </c>
      <c r="R103" s="62"/>
      <c r="S103" s="70" t="s">
        <v>54</v>
      </c>
      <c r="T103" s="68"/>
      <c r="U103" s="68"/>
      <c r="V103" s="177"/>
      <c r="W103" s="175"/>
      <c r="X103" s="171">
        <f t="shared" ref="X103:X106" si="116">SUM(T103:W103)</f>
        <v>0</v>
      </c>
      <c r="Y103"/>
      <c r="Z103" s="229" t="str">
        <f t="shared" ref="Z103" si="117">IF(O103=(X103+X104),"OK","ŹLE")</f>
        <v>OK</v>
      </c>
    </row>
    <row r="104" spans="1:26" x14ac:dyDescent="0.2">
      <c r="A104" s="57"/>
      <c r="B104" s="232"/>
      <c r="C104" s="243"/>
      <c r="D104" s="245"/>
      <c r="E104" s="245"/>
      <c r="F104" s="248"/>
      <c r="G104" s="251"/>
      <c r="H104" s="254"/>
      <c r="I104" s="227"/>
      <c r="J104" s="232"/>
      <c r="K104" s="227"/>
      <c r="L104" s="232"/>
      <c r="M104" s="227"/>
      <c r="N104" s="53"/>
      <c r="O104" s="227"/>
      <c r="P104" s="237"/>
      <c r="Q104" s="240"/>
      <c r="R104" s="62"/>
      <c r="S104" s="63" t="s">
        <v>57</v>
      </c>
      <c r="T104" s="52"/>
      <c r="U104" s="52"/>
      <c r="V104" s="176"/>
      <c r="W104" s="176"/>
      <c r="X104" s="171">
        <f t="shared" si="116"/>
        <v>0</v>
      </c>
      <c r="Y104"/>
      <c r="Z104" s="230"/>
    </row>
    <row r="105" spans="1:26" x14ac:dyDescent="0.2">
      <c r="A105" s="57"/>
      <c r="B105" s="232"/>
      <c r="C105" s="243"/>
      <c r="D105" s="245"/>
      <c r="E105" s="245"/>
      <c r="F105" s="248"/>
      <c r="G105" s="251"/>
      <c r="H105" s="254"/>
      <c r="I105" s="227"/>
      <c r="J105" s="232"/>
      <c r="K105" s="227"/>
      <c r="L105" s="232"/>
      <c r="M105" s="227"/>
      <c r="N105" s="53"/>
      <c r="O105" s="227"/>
      <c r="P105" s="237"/>
      <c r="Q105" s="240"/>
      <c r="R105" s="62"/>
      <c r="S105" s="63" t="s">
        <v>55</v>
      </c>
      <c r="T105" s="52"/>
      <c r="U105" s="52"/>
      <c r="V105" s="176"/>
      <c r="W105" s="176"/>
      <c r="X105" s="171">
        <f t="shared" si="116"/>
        <v>0</v>
      </c>
      <c r="Y105"/>
      <c r="Z105" s="229" t="str">
        <f t="shared" ref="Z105" si="118">IF(Q103=(X105+X106),"OK","ŹLE")</f>
        <v>OK</v>
      </c>
    </row>
    <row r="106" spans="1:26" x14ac:dyDescent="0.2">
      <c r="A106" s="57"/>
      <c r="B106" s="232"/>
      <c r="C106" s="243"/>
      <c r="D106" s="245"/>
      <c r="E106" s="245"/>
      <c r="F106" s="248"/>
      <c r="G106" s="251"/>
      <c r="H106" s="254"/>
      <c r="I106" s="227"/>
      <c r="J106" s="232"/>
      <c r="K106" s="227"/>
      <c r="L106" s="232"/>
      <c r="M106" s="227"/>
      <c r="N106" s="53"/>
      <c r="O106" s="227"/>
      <c r="P106" s="237"/>
      <c r="Q106" s="240"/>
      <c r="R106" s="62"/>
      <c r="S106" s="63" t="s">
        <v>56</v>
      </c>
      <c r="T106" s="52"/>
      <c r="U106" s="52"/>
      <c r="V106" s="176"/>
      <c r="W106" s="176"/>
      <c r="X106" s="171">
        <f t="shared" si="116"/>
        <v>0</v>
      </c>
      <c r="Y106"/>
      <c r="Z106" s="230"/>
    </row>
    <row r="107" spans="1:26" ht="13.5" thickBot="1" x14ac:dyDescent="0.25">
      <c r="A107" s="57"/>
      <c r="B107" s="233"/>
      <c r="C107" s="243"/>
      <c r="D107" s="246"/>
      <c r="E107" s="246"/>
      <c r="F107" s="249"/>
      <c r="G107" s="252"/>
      <c r="H107" s="255"/>
      <c r="I107" s="228"/>
      <c r="J107" s="233"/>
      <c r="K107" s="228"/>
      <c r="L107" s="233"/>
      <c r="M107" s="228"/>
      <c r="N107" s="53"/>
      <c r="O107" s="228"/>
      <c r="P107" s="238"/>
      <c r="Q107" s="241"/>
      <c r="R107" s="62"/>
      <c r="S107" s="47" t="s">
        <v>52</v>
      </c>
      <c r="T107" s="170">
        <f t="shared" ref="T107:X107" si="119">SUM(T103:T106)</f>
        <v>0</v>
      </c>
      <c r="U107" s="73">
        <f t="shared" si="119"/>
        <v>0</v>
      </c>
      <c r="V107" s="170">
        <f t="shared" si="119"/>
        <v>0</v>
      </c>
      <c r="W107" s="73">
        <f t="shared" si="119"/>
        <v>0</v>
      </c>
      <c r="X107" s="67">
        <f t="shared" si="119"/>
        <v>0</v>
      </c>
      <c r="Y107"/>
      <c r="Z107" s="169"/>
    </row>
    <row r="108" spans="1:26" ht="13.5" thickTop="1" x14ac:dyDescent="0.2">
      <c r="A108" s="57"/>
      <c r="B108" s="257">
        <f>B103+1</f>
        <v>21</v>
      </c>
      <c r="C108" s="242"/>
      <c r="D108" s="244"/>
      <c r="E108" s="244"/>
      <c r="F108" s="247"/>
      <c r="G108" s="250"/>
      <c r="H108" s="253"/>
      <c r="I108" s="234">
        <f t="shared" ref="I108" si="120">IF(H108="zw./ nie dotyczy",0,ROUND(G108*H108,2))</f>
        <v>0</v>
      </c>
      <c r="J108" s="256"/>
      <c r="K108" s="226">
        <f t="shared" ref="K108" si="121">ROUND(G108*J108,2)</f>
        <v>0</v>
      </c>
      <c r="L108" s="231">
        <f t="shared" ref="L108" si="122">ROUND(I108*J108,2)</f>
        <v>0</v>
      </c>
      <c r="M108" s="234">
        <f t="shared" ref="M108" si="123">K108+L108</f>
        <v>0</v>
      </c>
      <c r="N108" s="53"/>
      <c r="O108" s="235">
        <f t="shared" ref="O108" si="124">M108</f>
        <v>0</v>
      </c>
      <c r="P108" s="236"/>
      <c r="Q108" s="239">
        <f t="shared" ref="Q108" si="125">M108-O108</f>
        <v>0</v>
      </c>
      <c r="R108" s="62"/>
      <c r="S108" s="70" t="s">
        <v>54</v>
      </c>
      <c r="T108" s="68"/>
      <c r="U108" s="68"/>
      <c r="V108" s="177"/>
      <c r="W108" s="175"/>
      <c r="X108" s="171">
        <f t="shared" ref="X108:X111" si="126">SUM(T108:W108)</f>
        <v>0</v>
      </c>
      <c r="Y108"/>
      <c r="Z108" s="229" t="str">
        <f t="shared" ref="Z108" si="127">IF(O108=(X108+X109),"OK","ŹLE")</f>
        <v>OK</v>
      </c>
    </row>
    <row r="109" spans="1:26" x14ac:dyDescent="0.2">
      <c r="A109" s="57"/>
      <c r="B109" s="232"/>
      <c r="C109" s="243"/>
      <c r="D109" s="245"/>
      <c r="E109" s="245"/>
      <c r="F109" s="248"/>
      <c r="G109" s="251"/>
      <c r="H109" s="254"/>
      <c r="I109" s="227"/>
      <c r="J109" s="232"/>
      <c r="K109" s="227"/>
      <c r="L109" s="232"/>
      <c r="M109" s="227"/>
      <c r="N109" s="53"/>
      <c r="O109" s="227"/>
      <c r="P109" s="237"/>
      <c r="Q109" s="240"/>
      <c r="R109" s="62"/>
      <c r="S109" s="63" t="s">
        <v>57</v>
      </c>
      <c r="T109" s="52"/>
      <c r="U109" s="52"/>
      <c r="V109" s="176"/>
      <c r="W109" s="176"/>
      <c r="X109" s="171">
        <f t="shared" si="126"/>
        <v>0</v>
      </c>
      <c r="Y109"/>
      <c r="Z109" s="230"/>
    </row>
    <row r="110" spans="1:26" x14ac:dyDescent="0.2">
      <c r="A110" s="57"/>
      <c r="B110" s="232"/>
      <c r="C110" s="243"/>
      <c r="D110" s="245"/>
      <c r="E110" s="245"/>
      <c r="F110" s="248"/>
      <c r="G110" s="251"/>
      <c r="H110" s="254"/>
      <c r="I110" s="227"/>
      <c r="J110" s="232"/>
      <c r="K110" s="227"/>
      <c r="L110" s="232"/>
      <c r="M110" s="227"/>
      <c r="N110" s="53"/>
      <c r="O110" s="227"/>
      <c r="P110" s="237"/>
      <c r="Q110" s="240"/>
      <c r="R110" s="62"/>
      <c r="S110" s="63" t="s">
        <v>55</v>
      </c>
      <c r="T110" s="52"/>
      <c r="U110" s="52"/>
      <c r="V110" s="176"/>
      <c r="W110" s="176"/>
      <c r="X110" s="171">
        <f t="shared" si="126"/>
        <v>0</v>
      </c>
      <c r="Y110"/>
      <c r="Z110" s="229" t="str">
        <f t="shared" ref="Z110" si="128">IF(Q108=(X110+X111),"OK","ŹLE")</f>
        <v>OK</v>
      </c>
    </row>
    <row r="111" spans="1:26" x14ac:dyDescent="0.2">
      <c r="A111" s="57"/>
      <c r="B111" s="232"/>
      <c r="C111" s="243"/>
      <c r="D111" s="245"/>
      <c r="E111" s="245"/>
      <c r="F111" s="248"/>
      <c r="G111" s="251"/>
      <c r="H111" s="254"/>
      <c r="I111" s="227"/>
      <c r="J111" s="232"/>
      <c r="K111" s="227"/>
      <c r="L111" s="232"/>
      <c r="M111" s="227"/>
      <c r="N111" s="53"/>
      <c r="O111" s="227"/>
      <c r="P111" s="237"/>
      <c r="Q111" s="240"/>
      <c r="R111" s="62"/>
      <c r="S111" s="63" t="s">
        <v>56</v>
      </c>
      <c r="T111" s="52"/>
      <c r="U111" s="52"/>
      <c r="V111" s="176"/>
      <c r="W111" s="176"/>
      <c r="X111" s="171">
        <f t="shared" si="126"/>
        <v>0</v>
      </c>
      <c r="Y111"/>
      <c r="Z111" s="230"/>
    </row>
    <row r="112" spans="1:26" ht="13.5" thickBot="1" x14ac:dyDescent="0.25">
      <c r="A112" s="57"/>
      <c r="B112" s="233"/>
      <c r="C112" s="243"/>
      <c r="D112" s="246"/>
      <c r="E112" s="246"/>
      <c r="F112" s="249"/>
      <c r="G112" s="252"/>
      <c r="H112" s="255"/>
      <c r="I112" s="228"/>
      <c r="J112" s="233"/>
      <c r="K112" s="228"/>
      <c r="L112" s="233"/>
      <c r="M112" s="228"/>
      <c r="N112" s="53"/>
      <c r="O112" s="228"/>
      <c r="P112" s="238"/>
      <c r="Q112" s="241"/>
      <c r="R112" s="62"/>
      <c r="S112" s="47" t="s">
        <v>52</v>
      </c>
      <c r="T112" s="170">
        <f t="shared" ref="T112:X112" si="129">SUM(T108:T111)</f>
        <v>0</v>
      </c>
      <c r="U112" s="73">
        <f t="shared" si="129"/>
        <v>0</v>
      </c>
      <c r="V112" s="170">
        <f t="shared" si="129"/>
        <v>0</v>
      </c>
      <c r="W112" s="73">
        <f t="shared" si="129"/>
        <v>0</v>
      </c>
      <c r="X112" s="67">
        <f t="shared" si="129"/>
        <v>0</v>
      </c>
      <c r="Y112"/>
      <c r="Z112" s="169"/>
    </row>
    <row r="113" spans="1:26" ht="13.5" thickTop="1" x14ac:dyDescent="0.2">
      <c r="A113" s="57"/>
      <c r="B113" s="257">
        <f>B108+1</f>
        <v>22</v>
      </c>
      <c r="C113" s="242"/>
      <c r="D113" s="244"/>
      <c r="E113" s="244"/>
      <c r="F113" s="247"/>
      <c r="G113" s="250"/>
      <c r="H113" s="253"/>
      <c r="I113" s="234">
        <f t="shared" ref="I113" si="130">IF(H113="zw./ nie dotyczy",0,ROUND(G113*H113,2))</f>
        <v>0</v>
      </c>
      <c r="J113" s="256"/>
      <c r="K113" s="226">
        <f t="shared" ref="K113" si="131">ROUND(G113*J113,2)</f>
        <v>0</v>
      </c>
      <c r="L113" s="231">
        <f t="shared" ref="L113" si="132">ROUND(I113*J113,2)</f>
        <v>0</v>
      </c>
      <c r="M113" s="234">
        <f t="shared" ref="M113" si="133">K113+L113</f>
        <v>0</v>
      </c>
      <c r="N113" s="53"/>
      <c r="O113" s="235">
        <f t="shared" ref="O113" si="134">M113</f>
        <v>0</v>
      </c>
      <c r="P113" s="236"/>
      <c r="Q113" s="239">
        <f t="shared" ref="Q113" si="135">M113-O113</f>
        <v>0</v>
      </c>
      <c r="R113" s="62"/>
      <c r="S113" s="70" t="s">
        <v>54</v>
      </c>
      <c r="T113" s="68"/>
      <c r="U113" s="68"/>
      <c r="V113" s="177"/>
      <c r="W113" s="175"/>
      <c r="X113" s="171">
        <f t="shared" ref="X113:X116" si="136">SUM(T113:W113)</f>
        <v>0</v>
      </c>
      <c r="Y113"/>
      <c r="Z113" s="229" t="str">
        <f t="shared" ref="Z113" si="137">IF(O113=(X113+X114),"OK","ŹLE")</f>
        <v>OK</v>
      </c>
    </row>
    <row r="114" spans="1:26" x14ac:dyDescent="0.2">
      <c r="A114" s="57"/>
      <c r="B114" s="232"/>
      <c r="C114" s="243"/>
      <c r="D114" s="245"/>
      <c r="E114" s="245"/>
      <c r="F114" s="248"/>
      <c r="G114" s="251"/>
      <c r="H114" s="254"/>
      <c r="I114" s="227"/>
      <c r="J114" s="232"/>
      <c r="K114" s="227"/>
      <c r="L114" s="232"/>
      <c r="M114" s="227"/>
      <c r="N114" s="53"/>
      <c r="O114" s="227"/>
      <c r="P114" s="237"/>
      <c r="Q114" s="240"/>
      <c r="R114" s="62"/>
      <c r="S114" s="63" t="s">
        <v>57</v>
      </c>
      <c r="T114" s="52"/>
      <c r="U114" s="52"/>
      <c r="V114" s="176"/>
      <c r="W114" s="176"/>
      <c r="X114" s="171">
        <f t="shared" si="136"/>
        <v>0</v>
      </c>
      <c r="Y114"/>
      <c r="Z114" s="230"/>
    </row>
    <row r="115" spans="1:26" x14ac:dyDescent="0.2">
      <c r="A115" s="57"/>
      <c r="B115" s="232"/>
      <c r="C115" s="243"/>
      <c r="D115" s="245"/>
      <c r="E115" s="245"/>
      <c r="F115" s="248"/>
      <c r="G115" s="251"/>
      <c r="H115" s="254"/>
      <c r="I115" s="227"/>
      <c r="J115" s="232"/>
      <c r="K115" s="227"/>
      <c r="L115" s="232"/>
      <c r="M115" s="227"/>
      <c r="N115" s="53"/>
      <c r="O115" s="227"/>
      <c r="P115" s="237"/>
      <c r="Q115" s="240"/>
      <c r="R115" s="62"/>
      <c r="S115" s="63" t="s">
        <v>55</v>
      </c>
      <c r="T115" s="52"/>
      <c r="U115" s="52"/>
      <c r="V115" s="176"/>
      <c r="W115" s="176"/>
      <c r="X115" s="171">
        <f t="shared" si="136"/>
        <v>0</v>
      </c>
      <c r="Y115"/>
      <c r="Z115" s="229" t="str">
        <f t="shared" ref="Z115" si="138">IF(Q113=(X115+X116),"OK","ŹLE")</f>
        <v>OK</v>
      </c>
    </row>
    <row r="116" spans="1:26" x14ac:dyDescent="0.2">
      <c r="A116" s="57"/>
      <c r="B116" s="232"/>
      <c r="C116" s="243"/>
      <c r="D116" s="245"/>
      <c r="E116" s="245"/>
      <c r="F116" s="248"/>
      <c r="G116" s="251"/>
      <c r="H116" s="254"/>
      <c r="I116" s="227"/>
      <c r="J116" s="232"/>
      <c r="K116" s="227"/>
      <c r="L116" s="232"/>
      <c r="M116" s="227"/>
      <c r="N116" s="53"/>
      <c r="O116" s="227"/>
      <c r="P116" s="237"/>
      <c r="Q116" s="240"/>
      <c r="R116" s="62"/>
      <c r="S116" s="63" t="s">
        <v>56</v>
      </c>
      <c r="T116" s="52"/>
      <c r="U116" s="52"/>
      <c r="V116" s="176"/>
      <c r="W116" s="176"/>
      <c r="X116" s="171">
        <f t="shared" si="136"/>
        <v>0</v>
      </c>
      <c r="Y116"/>
      <c r="Z116" s="230"/>
    </row>
    <row r="117" spans="1:26" ht="13.5" thickBot="1" x14ac:dyDescent="0.25">
      <c r="A117" s="57"/>
      <c r="B117" s="233"/>
      <c r="C117" s="243"/>
      <c r="D117" s="246"/>
      <c r="E117" s="246"/>
      <c r="F117" s="249"/>
      <c r="G117" s="252"/>
      <c r="H117" s="255"/>
      <c r="I117" s="228"/>
      <c r="J117" s="233"/>
      <c r="K117" s="228"/>
      <c r="L117" s="233"/>
      <c r="M117" s="228"/>
      <c r="N117" s="53"/>
      <c r="O117" s="228"/>
      <c r="P117" s="238"/>
      <c r="Q117" s="241"/>
      <c r="R117" s="62"/>
      <c r="S117" s="47" t="s">
        <v>52</v>
      </c>
      <c r="T117" s="170">
        <f t="shared" ref="T117:X117" si="139">SUM(T113:T116)</f>
        <v>0</v>
      </c>
      <c r="U117" s="73">
        <f t="shared" si="139"/>
        <v>0</v>
      </c>
      <c r="V117" s="170">
        <f t="shared" si="139"/>
        <v>0</v>
      </c>
      <c r="W117" s="73">
        <f t="shared" si="139"/>
        <v>0</v>
      </c>
      <c r="X117" s="67">
        <f t="shared" si="139"/>
        <v>0</v>
      </c>
      <c r="Y117"/>
      <c r="Z117" s="169"/>
    </row>
    <row r="118" spans="1:26" ht="13.5" thickTop="1" x14ac:dyDescent="0.2">
      <c r="A118" s="57"/>
      <c r="B118" s="257">
        <f>B113+1</f>
        <v>23</v>
      </c>
      <c r="C118" s="242"/>
      <c r="D118" s="244"/>
      <c r="E118" s="244"/>
      <c r="F118" s="247"/>
      <c r="G118" s="250"/>
      <c r="H118" s="253"/>
      <c r="I118" s="234">
        <f t="shared" ref="I118" si="140">IF(H118="zw./ nie dotyczy",0,ROUND(G118*H118,2))</f>
        <v>0</v>
      </c>
      <c r="J118" s="256"/>
      <c r="K118" s="226">
        <f t="shared" ref="K118" si="141">ROUND(G118*J118,2)</f>
        <v>0</v>
      </c>
      <c r="L118" s="231">
        <f t="shared" ref="L118" si="142">ROUND(I118*J118,2)</f>
        <v>0</v>
      </c>
      <c r="M118" s="234">
        <f t="shared" ref="M118" si="143">K118+L118</f>
        <v>0</v>
      </c>
      <c r="N118" s="53"/>
      <c r="O118" s="235">
        <f t="shared" ref="O118" si="144">M118</f>
        <v>0</v>
      </c>
      <c r="P118" s="236"/>
      <c r="Q118" s="239">
        <f t="shared" ref="Q118" si="145">M118-O118</f>
        <v>0</v>
      </c>
      <c r="R118" s="62"/>
      <c r="S118" s="70" t="s">
        <v>54</v>
      </c>
      <c r="T118" s="68"/>
      <c r="U118" s="68"/>
      <c r="V118" s="177"/>
      <c r="W118" s="175"/>
      <c r="X118" s="171">
        <f t="shared" ref="X118:X121" si="146">SUM(T118:W118)</f>
        <v>0</v>
      </c>
      <c r="Y118"/>
      <c r="Z118" s="229" t="str">
        <f t="shared" ref="Z118" si="147">IF(O118=(X118+X119),"OK","ŹLE")</f>
        <v>OK</v>
      </c>
    </row>
    <row r="119" spans="1:26" x14ac:dyDescent="0.2">
      <c r="A119" s="57"/>
      <c r="B119" s="232"/>
      <c r="C119" s="243"/>
      <c r="D119" s="245"/>
      <c r="E119" s="245"/>
      <c r="F119" s="248"/>
      <c r="G119" s="251"/>
      <c r="H119" s="254"/>
      <c r="I119" s="227"/>
      <c r="J119" s="232"/>
      <c r="K119" s="227"/>
      <c r="L119" s="232"/>
      <c r="M119" s="227"/>
      <c r="N119" s="53"/>
      <c r="O119" s="227"/>
      <c r="P119" s="237"/>
      <c r="Q119" s="240"/>
      <c r="R119" s="62"/>
      <c r="S119" s="63" t="s">
        <v>57</v>
      </c>
      <c r="T119" s="52"/>
      <c r="U119" s="52"/>
      <c r="V119" s="176"/>
      <c r="W119" s="176"/>
      <c r="X119" s="171">
        <f t="shared" si="146"/>
        <v>0</v>
      </c>
      <c r="Y119"/>
      <c r="Z119" s="230"/>
    </row>
    <row r="120" spans="1:26" x14ac:dyDescent="0.2">
      <c r="A120" s="57"/>
      <c r="B120" s="232"/>
      <c r="C120" s="243"/>
      <c r="D120" s="245"/>
      <c r="E120" s="245"/>
      <c r="F120" s="248"/>
      <c r="G120" s="251"/>
      <c r="H120" s="254"/>
      <c r="I120" s="227"/>
      <c r="J120" s="232"/>
      <c r="K120" s="227"/>
      <c r="L120" s="232"/>
      <c r="M120" s="227"/>
      <c r="N120" s="53"/>
      <c r="O120" s="227"/>
      <c r="P120" s="237"/>
      <c r="Q120" s="240"/>
      <c r="R120" s="62"/>
      <c r="S120" s="63" t="s">
        <v>55</v>
      </c>
      <c r="T120" s="52"/>
      <c r="U120" s="52"/>
      <c r="V120" s="176"/>
      <c r="W120" s="176"/>
      <c r="X120" s="171">
        <f t="shared" si="146"/>
        <v>0</v>
      </c>
      <c r="Y120"/>
      <c r="Z120" s="229" t="str">
        <f t="shared" ref="Z120" si="148">IF(Q118=(X120+X121),"OK","ŹLE")</f>
        <v>OK</v>
      </c>
    </row>
    <row r="121" spans="1:26" x14ac:dyDescent="0.2">
      <c r="A121" s="57"/>
      <c r="B121" s="232"/>
      <c r="C121" s="243"/>
      <c r="D121" s="245"/>
      <c r="E121" s="245"/>
      <c r="F121" s="248"/>
      <c r="G121" s="251"/>
      <c r="H121" s="254"/>
      <c r="I121" s="227"/>
      <c r="J121" s="232"/>
      <c r="K121" s="227"/>
      <c r="L121" s="232"/>
      <c r="M121" s="227"/>
      <c r="N121" s="53"/>
      <c r="O121" s="227"/>
      <c r="P121" s="237"/>
      <c r="Q121" s="240"/>
      <c r="R121" s="62"/>
      <c r="S121" s="63" t="s">
        <v>56</v>
      </c>
      <c r="T121" s="52"/>
      <c r="U121" s="52"/>
      <c r="V121" s="176"/>
      <c r="W121" s="176"/>
      <c r="X121" s="171">
        <f t="shared" si="146"/>
        <v>0</v>
      </c>
      <c r="Y121"/>
      <c r="Z121" s="230"/>
    </row>
    <row r="122" spans="1:26" ht="13.5" thickBot="1" x14ac:dyDescent="0.25">
      <c r="A122" s="57"/>
      <c r="B122" s="233"/>
      <c r="C122" s="243"/>
      <c r="D122" s="246"/>
      <c r="E122" s="246"/>
      <c r="F122" s="249"/>
      <c r="G122" s="252"/>
      <c r="H122" s="255"/>
      <c r="I122" s="228"/>
      <c r="J122" s="233"/>
      <c r="K122" s="228"/>
      <c r="L122" s="233"/>
      <c r="M122" s="228"/>
      <c r="N122" s="53"/>
      <c r="O122" s="228"/>
      <c r="P122" s="238"/>
      <c r="Q122" s="241"/>
      <c r="R122" s="62"/>
      <c r="S122" s="47" t="s">
        <v>52</v>
      </c>
      <c r="T122" s="170">
        <f t="shared" ref="T122:X122" si="149">SUM(T118:T121)</f>
        <v>0</v>
      </c>
      <c r="U122" s="73">
        <f t="shared" si="149"/>
        <v>0</v>
      </c>
      <c r="V122" s="170">
        <f t="shared" si="149"/>
        <v>0</v>
      </c>
      <c r="W122" s="73">
        <f t="shared" si="149"/>
        <v>0</v>
      </c>
      <c r="X122" s="67">
        <f t="shared" si="149"/>
        <v>0</v>
      </c>
      <c r="Y122"/>
      <c r="Z122" s="169"/>
    </row>
    <row r="123" spans="1:26" ht="13.5" thickTop="1" x14ac:dyDescent="0.2">
      <c r="A123" s="57"/>
      <c r="B123" s="257">
        <f>B118+1</f>
        <v>24</v>
      </c>
      <c r="C123" s="242"/>
      <c r="D123" s="244"/>
      <c r="E123" s="244"/>
      <c r="F123" s="247"/>
      <c r="G123" s="250"/>
      <c r="H123" s="253"/>
      <c r="I123" s="234">
        <f t="shared" ref="I123" si="150">IF(H123="zw./ nie dotyczy",0,ROUND(G123*H123,2))</f>
        <v>0</v>
      </c>
      <c r="J123" s="256"/>
      <c r="K123" s="226">
        <f t="shared" ref="K123" si="151">ROUND(G123*J123,2)</f>
        <v>0</v>
      </c>
      <c r="L123" s="231">
        <f t="shared" ref="L123" si="152">ROUND(I123*J123,2)</f>
        <v>0</v>
      </c>
      <c r="M123" s="234">
        <f t="shared" ref="M123" si="153">K123+L123</f>
        <v>0</v>
      </c>
      <c r="N123" s="53"/>
      <c r="O123" s="235">
        <f t="shared" ref="O123" si="154">M123</f>
        <v>0</v>
      </c>
      <c r="P123" s="236"/>
      <c r="Q123" s="239">
        <f t="shared" ref="Q123" si="155">M123-O123</f>
        <v>0</v>
      </c>
      <c r="R123" s="62"/>
      <c r="S123" s="70" t="s">
        <v>54</v>
      </c>
      <c r="T123" s="68"/>
      <c r="U123" s="68"/>
      <c r="V123" s="177"/>
      <c r="W123" s="175"/>
      <c r="X123" s="171">
        <f t="shared" ref="X123:X126" si="156">SUM(T123:W123)</f>
        <v>0</v>
      </c>
      <c r="Y123"/>
      <c r="Z123" s="229" t="str">
        <f t="shared" ref="Z123" si="157">IF(O123=(X123+X124),"OK","ŹLE")</f>
        <v>OK</v>
      </c>
    </row>
    <row r="124" spans="1:26" x14ac:dyDescent="0.2">
      <c r="A124" s="57"/>
      <c r="B124" s="232"/>
      <c r="C124" s="243"/>
      <c r="D124" s="245"/>
      <c r="E124" s="245"/>
      <c r="F124" s="248"/>
      <c r="G124" s="251"/>
      <c r="H124" s="254"/>
      <c r="I124" s="227"/>
      <c r="J124" s="232"/>
      <c r="K124" s="227"/>
      <c r="L124" s="232"/>
      <c r="M124" s="227"/>
      <c r="N124" s="53"/>
      <c r="O124" s="227"/>
      <c r="P124" s="237"/>
      <c r="Q124" s="240"/>
      <c r="R124" s="62"/>
      <c r="S124" s="63" t="s">
        <v>57</v>
      </c>
      <c r="T124" s="52"/>
      <c r="U124" s="52"/>
      <c r="V124" s="176"/>
      <c r="W124" s="176"/>
      <c r="X124" s="171">
        <f t="shared" si="156"/>
        <v>0</v>
      </c>
      <c r="Y124"/>
      <c r="Z124" s="230"/>
    </row>
    <row r="125" spans="1:26" x14ac:dyDescent="0.2">
      <c r="A125" s="57"/>
      <c r="B125" s="232"/>
      <c r="C125" s="243"/>
      <c r="D125" s="245"/>
      <c r="E125" s="245"/>
      <c r="F125" s="248"/>
      <c r="G125" s="251"/>
      <c r="H125" s="254"/>
      <c r="I125" s="227"/>
      <c r="J125" s="232"/>
      <c r="K125" s="227"/>
      <c r="L125" s="232"/>
      <c r="M125" s="227"/>
      <c r="N125" s="53"/>
      <c r="O125" s="227"/>
      <c r="P125" s="237"/>
      <c r="Q125" s="240"/>
      <c r="R125" s="62"/>
      <c r="S125" s="63" t="s">
        <v>55</v>
      </c>
      <c r="T125" s="52"/>
      <c r="U125" s="52"/>
      <c r="V125" s="176"/>
      <c r="W125" s="176"/>
      <c r="X125" s="171">
        <f t="shared" si="156"/>
        <v>0</v>
      </c>
      <c r="Y125"/>
      <c r="Z125" s="229" t="str">
        <f t="shared" ref="Z125" si="158">IF(Q123=(X125+X126),"OK","ŹLE")</f>
        <v>OK</v>
      </c>
    </row>
    <row r="126" spans="1:26" x14ac:dyDescent="0.2">
      <c r="A126" s="57"/>
      <c r="B126" s="232"/>
      <c r="C126" s="243"/>
      <c r="D126" s="245"/>
      <c r="E126" s="245"/>
      <c r="F126" s="248"/>
      <c r="G126" s="251"/>
      <c r="H126" s="254"/>
      <c r="I126" s="227"/>
      <c r="J126" s="232"/>
      <c r="K126" s="227"/>
      <c r="L126" s="232"/>
      <c r="M126" s="227"/>
      <c r="N126" s="53"/>
      <c r="O126" s="227"/>
      <c r="P126" s="237"/>
      <c r="Q126" s="240"/>
      <c r="R126" s="62"/>
      <c r="S126" s="63" t="s">
        <v>56</v>
      </c>
      <c r="T126" s="52"/>
      <c r="U126" s="52"/>
      <c r="V126" s="176"/>
      <c r="W126" s="176"/>
      <c r="X126" s="171">
        <f t="shared" si="156"/>
        <v>0</v>
      </c>
      <c r="Y126"/>
      <c r="Z126" s="230"/>
    </row>
    <row r="127" spans="1:26" ht="13.5" thickBot="1" x14ac:dyDescent="0.25">
      <c r="A127" s="57"/>
      <c r="B127" s="233"/>
      <c r="C127" s="243"/>
      <c r="D127" s="246"/>
      <c r="E127" s="246"/>
      <c r="F127" s="249"/>
      <c r="G127" s="252"/>
      <c r="H127" s="255"/>
      <c r="I127" s="228"/>
      <c r="J127" s="233"/>
      <c r="K127" s="228"/>
      <c r="L127" s="233"/>
      <c r="M127" s="228"/>
      <c r="N127" s="53"/>
      <c r="O127" s="228"/>
      <c r="P127" s="238"/>
      <c r="Q127" s="241"/>
      <c r="R127" s="62"/>
      <c r="S127" s="47" t="s">
        <v>52</v>
      </c>
      <c r="T127" s="170">
        <f t="shared" ref="T127:X127" si="159">SUM(T123:T126)</f>
        <v>0</v>
      </c>
      <c r="U127" s="73">
        <f t="shared" si="159"/>
        <v>0</v>
      </c>
      <c r="V127" s="170">
        <f t="shared" si="159"/>
        <v>0</v>
      </c>
      <c r="W127" s="73">
        <f t="shared" si="159"/>
        <v>0</v>
      </c>
      <c r="X127" s="67">
        <f t="shared" si="159"/>
        <v>0</v>
      </c>
      <c r="Y127"/>
      <c r="Z127" s="169"/>
    </row>
    <row r="128" spans="1:26" ht="13.5" thickTop="1" x14ac:dyDescent="0.2">
      <c r="A128" s="57"/>
      <c r="B128" s="257">
        <f>B123+1</f>
        <v>25</v>
      </c>
      <c r="C128" s="242"/>
      <c r="D128" s="244"/>
      <c r="E128" s="244"/>
      <c r="F128" s="247"/>
      <c r="G128" s="250"/>
      <c r="H128" s="253"/>
      <c r="I128" s="234">
        <f t="shared" ref="I128" si="160">IF(H128="zw./ nie dotyczy",0,ROUND(G128*H128,2))</f>
        <v>0</v>
      </c>
      <c r="J128" s="256"/>
      <c r="K128" s="226">
        <f t="shared" ref="K128" si="161">ROUND(G128*J128,2)</f>
        <v>0</v>
      </c>
      <c r="L128" s="231">
        <f t="shared" ref="L128" si="162">ROUND(I128*J128,2)</f>
        <v>0</v>
      </c>
      <c r="M128" s="234">
        <f t="shared" ref="M128" si="163">K128+L128</f>
        <v>0</v>
      </c>
      <c r="N128" s="53"/>
      <c r="O128" s="235">
        <f t="shared" ref="O128" si="164">M128</f>
        <v>0</v>
      </c>
      <c r="P128" s="236"/>
      <c r="Q128" s="239">
        <f t="shared" ref="Q128" si="165">M128-O128</f>
        <v>0</v>
      </c>
      <c r="R128" s="62"/>
      <c r="S128" s="70" t="s">
        <v>54</v>
      </c>
      <c r="T128" s="68"/>
      <c r="U128" s="68"/>
      <c r="V128" s="177"/>
      <c r="W128" s="175"/>
      <c r="X128" s="171">
        <f t="shared" ref="X128:X131" si="166">SUM(T128:W128)</f>
        <v>0</v>
      </c>
      <c r="Y128"/>
      <c r="Z128" s="229" t="str">
        <f t="shared" ref="Z128" si="167">IF(O128=(X128+X129),"OK","ŹLE")</f>
        <v>OK</v>
      </c>
    </row>
    <row r="129" spans="1:26" x14ac:dyDescent="0.2">
      <c r="A129" s="57"/>
      <c r="B129" s="232"/>
      <c r="C129" s="243"/>
      <c r="D129" s="245"/>
      <c r="E129" s="245"/>
      <c r="F129" s="248"/>
      <c r="G129" s="251"/>
      <c r="H129" s="254"/>
      <c r="I129" s="227"/>
      <c r="J129" s="232"/>
      <c r="K129" s="227"/>
      <c r="L129" s="232"/>
      <c r="M129" s="227"/>
      <c r="N129" s="53"/>
      <c r="O129" s="227"/>
      <c r="P129" s="237"/>
      <c r="Q129" s="240"/>
      <c r="R129" s="62"/>
      <c r="S129" s="63" t="s">
        <v>57</v>
      </c>
      <c r="T129" s="52"/>
      <c r="U129" s="52"/>
      <c r="V129" s="176"/>
      <c r="W129" s="176"/>
      <c r="X129" s="171">
        <f t="shared" si="166"/>
        <v>0</v>
      </c>
      <c r="Y129"/>
      <c r="Z129" s="230"/>
    </row>
    <row r="130" spans="1:26" x14ac:dyDescent="0.2">
      <c r="A130" s="57"/>
      <c r="B130" s="232"/>
      <c r="C130" s="243"/>
      <c r="D130" s="245"/>
      <c r="E130" s="245"/>
      <c r="F130" s="248"/>
      <c r="G130" s="251"/>
      <c r="H130" s="254"/>
      <c r="I130" s="227"/>
      <c r="J130" s="232"/>
      <c r="K130" s="227"/>
      <c r="L130" s="232"/>
      <c r="M130" s="227"/>
      <c r="N130" s="53"/>
      <c r="O130" s="227"/>
      <c r="P130" s="237"/>
      <c r="Q130" s="240"/>
      <c r="R130" s="62"/>
      <c r="S130" s="63" t="s">
        <v>55</v>
      </c>
      <c r="T130" s="52"/>
      <c r="U130" s="52"/>
      <c r="V130" s="176"/>
      <c r="W130" s="176"/>
      <c r="X130" s="171">
        <f t="shared" si="166"/>
        <v>0</v>
      </c>
      <c r="Y130"/>
      <c r="Z130" s="229" t="str">
        <f t="shared" ref="Z130" si="168">IF(Q128=(X130+X131),"OK","ŹLE")</f>
        <v>OK</v>
      </c>
    </row>
    <row r="131" spans="1:26" x14ac:dyDescent="0.2">
      <c r="A131" s="57"/>
      <c r="B131" s="232"/>
      <c r="C131" s="243"/>
      <c r="D131" s="245"/>
      <c r="E131" s="245"/>
      <c r="F131" s="248"/>
      <c r="G131" s="251"/>
      <c r="H131" s="254"/>
      <c r="I131" s="227"/>
      <c r="J131" s="232"/>
      <c r="K131" s="227"/>
      <c r="L131" s="232"/>
      <c r="M131" s="227"/>
      <c r="N131" s="53"/>
      <c r="O131" s="227"/>
      <c r="P131" s="237"/>
      <c r="Q131" s="240"/>
      <c r="R131" s="62"/>
      <c r="S131" s="63" t="s">
        <v>56</v>
      </c>
      <c r="T131" s="52"/>
      <c r="U131" s="52"/>
      <c r="V131" s="176"/>
      <c r="W131" s="176"/>
      <c r="X131" s="171">
        <f t="shared" si="166"/>
        <v>0</v>
      </c>
      <c r="Y131"/>
      <c r="Z131" s="230"/>
    </row>
    <row r="132" spans="1:26" ht="13.5" thickBot="1" x14ac:dyDescent="0.25">
      <c r="A132" s="57"/>
      <c r="B132" s="233"/>
      <c r="C132" s="243"/>
      <c r="D132" s="246"/>
      <c r="E132" s="246"/>
      <c r="F132" s="249"/>
      <c r="G132" s="252"/>
      <c r="H132" s="255"/>
      <c r="I132" s="228"/>
      <c r="J132" s="233"/>
      <c r="K132" s="228"/>
      <c r="L132" s="233"/>
      <c r="M132" s="228"/>
      <c r="N132" s="53"/>
      <c r="O132" s="228"/>
      <c r="P132" s="238"/>
      <c r="Q132" s="241"/>
      <c r="R132" s="62"/>
      <c r="S132" s="47" t="s">
        <v>52</v>
      </c>
      <c r="T132" s="170">
        <f t="shared" ref="T132:X132" si="169">SUM(T128:T131)</f>
        <v>0</v>
      </c>
      <c r="U132" s="73">
        <f t="shared" si="169"/>
        <v>0</v>
      </c>
      <c r="V132" s="170">
        <f t="shared" si="169"/>
        <v>0</v>
      </c>
      <c r="W132" s="73">
        <f t="shared" si="169"/>
        <v>0</v>
      </c>
      <c r="X132" s="67">
        <f t="shared" si="169"/>
        <v>0</v>
      </c>
      <c r="Y132"/>
      <c r="Z132" s="169"/>
    </row>
    <row r="133" spans="1:26" ht="13.5" thickTop="1" x14ac:dyDescent="0.2">
      <c r="A133" s="57"/>
      <c r="B133" s="257">
        <f>B128+1</f>
        <v>26</v>
      </c>
      <c r="C133" s="242"/>
      <c r="D133" s="244"/>
      <c r="E133" s="244"/>
      <c r="F133" s="247"/>
      <c r="G133" s="250"/>
      <c r="H133" s="253"/>
      <c r="I133" s="234">
        <f t="shared" ref="I133" si="170">IF(H133="zw./ nie dotyczy",0,ROUND(G133*H133,2))</f>
        <v>0</v>
      </c>
      <c r="J133" s="256"/>
      <c r="K133" s="226">
        <f t="shared" ref="K133" si="171">ROUND(G133*J133,2)</f>
        <v>0</v>
      </c>
      <c r="L133" s="231">
        <f t="shared" ref="L133" si="172">ROUND(I133*J133,2)</f>
        <v>0</v>
      </c>
      <c r="M133" s="234">
        <f t="shared" ref="M133" si="173">K133+L133</f>
        <v>0</v>
      </c>
      <c r="N133" s="53"/>
      <c r="O133" s="235">
        <f t="shared" ref="O133" si="174">M133</f>
        <v>0</v>
      </c>
      <c r="P133" s="236"/>
      <c r="Q133" s="239">
        <f t="shared" ref="Q133" si="175">M133-O133</f>
        <v>0</v>
      </c>
      <c r="R133" s="62"/>
      <c r="S133" s="70" t="s">
        <v>54</v>
      </c>
      <c r="T133" s="68"/>
      <c r="U133" s="68"/>
      <c r="V133" s="177"/>
      <c r="W133" s="175"/>
      <c r="X133" s="171">
        <f t="shared" ref="X133:X136" si="176">SUM(T133:W133)</f>
        <v>0</v>
      </c>
      <c r="Y133"/>
      <c r="Z133" s="229" t="str">
        <f t="shared" ref="Z133" si="177">IF(O133=(X133+X134),"OK","ŹLE")</f>
        <v>OK</v>
      </c>
    </row>
    <row r="134" spans="1:26" x14ac:dyDescent="0.2">
      <c r="A134" s="57"/>
      <c r="B134" s="232"/>
      <c r="C134" s="243"/>
      <c r="D134" s="245"/>
      <c r="E134" s="245"/>
      <c r="F134" s="248"/>
      <c r="G134" s="251"/>
      <c r="H134" s="254"/>
      <c r="I134" s="227"/>
      <c r="J134" s="232"/>
      <c r="K134" s="227"/>
      <c r="L134" s="232"/>
      <c r="M134" s="227"/>
      <c r="N134" s="53"/>
      <c r="O134" s="227"/>
      <c r="P134" s="237"/>
      <c r="Q134" s="240"/>
      <c r="R134" s="62"/>
      <c r="S134" s="63" t="s">
        <v>57</v>
      </c>
      <c r="T134" s="52"/>
      <c r="U134" s="52"/>
      <c r="V134" s="176"/>
      <c r="W134" s="176"/>
      <c r="X134" s="171">
        <f t="shared" si="176"/>
        <v>0</v>
      </c>
      <c r="Y134"/>
      <c r="Z134" s="230"/>
    </row>
    <row r="135" spans="1:26" x14ac:dyDescent="0.2">
      <c r="A135" s="57"/>
      <c r="B135" s="232"/>
      <c r="C135" s="243"/>
      <c r="D135" s="245"/>
      <c r="E135" s="245"/>
      <c r="F135" s="248"/>
      <c r="G135" s="251"/>
      <c r="H135" s="254"/>
      <c r="I135" s="227"/>
      <c r="J135" s="232"/>
      <c r="K135" s="227"/>
      <c r="L135" s="232"/>
      <c r="M135" s="227"/>
      <c r="N135" s="53"/>
      <c r="O135" s="227"/>
      <c r="P135" s="237"/>
      <c r="Q135" s="240"/>
      <c r="R135" s="62"/>
      <c r="S135" s="63" t="s">
        <v>55</v>
      </c>
      <c r="T135" s="52"/>
      <c r="U135" s="52"/>
      <c r="V135" s="176"/>
      <c r="W135" s="176"/>
      <c r="X135" s="171">
        <f t="shared" si="176"/>
        <v>0</v>
      </c>
      <c r="Y135"/>
      <c r="Z135" s="229" t="str">
        <f t="shared" ref="Z135" si="178">IF(Q133=(X135+X136),"OK","ŹLE")</f>
        <v>OK</v>
      </c>
    </row>
    <row r="136" spans="1:26" x14ac:dyDescent="0.2">
      <c r="A136" s="57"/>
      <c r="B136" s="232"/>
      <c r="C136" s="243"/>
      <c r="D136" s="245"/>
      <c r="E136" s="245"/>
      <c r="F136" s="248"/>
      <c r="G136" s="251"/>
      <c r="H136" s="254"/>
      <c r="I136" s="227"/>
      <c r="J136" s="232"/>
      <c r="K136" s="227"/>
      <c r="L136" s="232"/>
      <c r="M136" s="227"/>
      <c r="N136" s="53"/>
      <c r="O136" s="227"/>
      <c r="P136" s="237"/>
      <c r="Q136" s="240"/>
      <c r="R136" s="62"/>
      <c r="S136" s="63" t="s">
        <v>56</v>
      </c>
      <c r="T136" s="52"/>
      <c r="U136" s="52"/>
      <c r="V136" s="176"/>
      <c r="W136" s="176"/>
      <c r="X136" s="171">
        <f t="shared" si="176"/>
        <v>0</v>
      </c>
      <c r="Y136"/>
      <c r="Z136" s="230"/>
    </row>
    <row r="137" spans="1:26" ht="13.5" thickBot="1" x14ac:dyDescent="0.25">
      <c r="A137" s="57"/>
      <c r="B137" s="233"/>
      <c r="C137" s="243"/>
      <c r="D137" s="246"/>
      <c r="E137" s="246"/>
      <c r="F137" s="249"/>
      <c r="G137" s="252"/>
      <c r="H137" s="255"/>
      <c r="I137" s="228"/>
      <c r="J137" s="233"/>
      <c r="K137" s="228"/>
      <c r="L137" s="233"/>
      <c r="M137" s="228"/>
      <c r="N137" s="53"/>
      <c r="O137" s="228"/>
      <c r="P137" s="238"/>
      <c r="Q137" s="241"/>
      <c r="R137" s="62"/>
      <c r="S137" s="47" t="s">
        <v>52</v>
      </c>
      <c r="T137" s="170">
        <f t="shared" ref="T137:X137" si="179">SUM(T133:T136)</f>
        <v>0</v>
      </c>
      <c r="U137" s="73">
        <f t="shared" si="179"/>
        <v>0</v>
      </c>
      <c r="V137" s="170">
        <f t="shared" si="179"/>
        <v>0</v>
      </c>
      <c r="W137" s="73">
        <f t="shared" si="179"/>
        <v>0</v>
      </c>
      <c r="X137" s="67">
        <f t="shared" si="179"/>
        <v>0</v>
      </c>
      <c r="Y137"/>
      <c r="Z137" s="169"/>
    </row>
    <row r="138" spans="1:26" ht="13.5" thickTop="1" x14ac:dyDescent="0.2">
      <c r="A138" s="57"/>
      <c r="B138" s="257">
        <f>B133+1</f>
        <v>27</v>
      </c>
      <c r="C138" s="242"/>
      <c r="D138" s="244"/>
      <c r="E138" s="244"/>
      <c r="F138" s="247"/>
      <c r="G138" s="250"/>
      <c r="H138" s="253"/>
      <c r="I138" s="234">
        <f t="shared" ref="I138" si="180">IF(H138="zw./ nie dotyczy",0,ROUND(G138*H138,2))</f>
        <v>0</v>
      </c>
      <c r="J138" s="256"/>
      <c r="K138" s="226">
        <f t="shared" ref="K138" si="181">ROUND(G138*J138,2)</f>
        <v>0</v>
      </c>
      <c r="L138" s="231">
        <f t="shared" ref="L138" si="182">ROUND(I138*J138,2)</f>
        <v>0</v>
      </c>
      <c r="M138" s="234">
        <f t="shared" ref="M138" si="183">K138+L138</f>
        <v>0</v>
      </c>
      <c r="N138" s="53"/>
      <c r="O138" s="235">
        <f t="shared" ref="O138" si="184">M138</f>
        <v>0</v>
      </c>
      <c r="P138" s="236"/>
      <c r="Q138" s="239">
        <f t="shared" ref="Q138" si="185">M138-O138</f>
        <v>0</v>
      </c>
      <c r="R138" s="62"/>
      <c r="S138" s="70" t="s">
        <v>54</v>
      </c>
      <c r="T138" s="68"/>
      <c r="U138" s="68"/>
      <c r="V138" s="177"/>
      <c r="W138" s="175"/>
      <c r="X138" s="171">
        <f t="shared" ref="X138:X141" si="186">SUM(T138:W138)</f>
        <v>0</v>
      </c>
      <c r="Y138"/>
      <c r="Z138" s="229" t="str">
        <f t="shared" ref="Z138" si="187">IF(O138=(X138+X139),"OK","ŹLE")</f>
        <v>OK</v>
      </c>
    </row>
    <row r="139" spans="1:26" x14ac:dyDescent="0.2">
      <c r="A139" s="57"/>
      <c r="B139" s="232"/>
      <c r="C139" s="243"/>
      <c r="D139" s="245"/>
      <c r="E139" s="245"/>
      <c r="F139" s="248"/>
      <c r="G139" s="251"/>
      <c r="H139" s="254"/>
      <c r="I139" s="227"/>
      <c r="J139" s="232"/>
      <c r="K139" s="227"/>
      <c r="L139" s="232"/>
      <c r="M139" s="227"/>
      <c r="N139" s="53"/>
      <c r="O139" s="227"/>
      <c r="P139" s="237"/>
      <c r="Q139" s="240"/>
      <c r="R139" s="62"/>
      <c r="S139" s="63" t="s">
        <v>57</v>
      </c>
      <c r="T139" s="52"/>
      <c r="U139" s="52"/>
      <c r="V139" s="176"/>
      <c r="W139" s="176"/>
      <c r="X139" s="171">
        <f t="shared" si="186"/>
        <v>0</v>
      </c>
      <c r="Y139"/>
      <c r="Z139" s="230"/>
    </row>
    <row r="140" spans="1:26" x14ac:dyDescent="0.2">
      <c r="A140" s="57"/>
      <c r="B140" s="232"/>
      <c r="C140" s="243"/>
      <c r="D140" s="245"/>
      <c r="E140" s="245"/>
      <c r="F140" s="248"/>
      <c r="G140" s="251"/>
      <c r="H140" s="254"/>
      <c r="I140" s="227"/>
      <c r="J140" s="232"/>
      <c r="K140" s="227"/>
      <c r="L140" s="232"/>
      <c r="M140" s="227"/>
      <c r="N140" s="53"/>
      <c r="O140" s="227"/>
      <c r="P140" s="237"/>
      <c r="Q140" s="240"/>
      <c r="R140" s="62"/>
      <c r="S140" s="63" t="s">
        <v>55</v>
      </c>
      <c r="T140" s="52"/>
      <c r="U140" s="52"/>
      <c r="V140" s="176"/>
      <c r="W140" s="176"/>
      <c r="X140" s="171">
        <f t="shared" si="186"/>
        <v>0</v>
      </c>
      <c r="Y140"/>
      <c r="Z140" s="229" t="str">
        <f t="shared" ref="Z140" si="188">IF(Q138=(X140+X141),"OK","ŹLE")</f>
        <v>OK</v>
      </c>
    </row>
    <row r="141" spans="1:26" x14ac:dyDescent="0.2">
      <c r="A141" s="57"/>
      <c r="B141" s="232"/>
      <c r="C141" s="243"/>
      <c r="D141" s="245"/>
      <c r="E141" s="245"/>
      <c r="F141" s="248"/>
      <c r="G141" s="251"/>
      <c r="H141" s="254"/>
      <c r="I141" s="227"/>
      <c r="J141" s="232"/>
      <c r="K141" s="227"/>
      <c r="L141" s="232"/>
      <c r="M141" s="227"/>
      <c r="N141" s="53"/>
      <c r="O141" s="227"/>
      <c r="P141" s="237"/>
      <c r="Q141" s="240"/>
      <c r="R141" s="62"/>
      <c r="S141" s="63" t="s">
        <v>56</v>
      </c>
      <c r="T141" s="52"/>
      <c r="U141" s="52"/>
      <c r="V141" s="176"/>
      <c r="W141" s="176"/>
      <c r="X141" s="171">
        <f t="shared" si="186"/>
        <v>0</v>
      </c>
      <c r="Y141"/>
      <c r="Z141" s="230"/>
    </row>
    <row r="142" spans="1:26" ht="13.5" thickBot="1" x14ac:dyDescent="0.25">
      <c r="A142" s="57"/>
      <c r="B142" s="233"/>
      <c r="C142" s="243"/>
      <c r="D142" s="246"/>
      <c r="E142" s="246"/>
      <c r="F142" s="249"/>
      <c r="G142" s="252"/>
      <c r="H142" s="255"/>
      <c r="I142" s="228"/>
      <c r="J142" s="233"/>
      <c r="K142" s="228"/>
      <c r="L142" s="233"/>
      <c r="M142" s="228"/>
      <c r="N142" s="53"/>
      <c r="O142" s="228"/>
      <c r="P142" s="238"/>
      <c r="Q142" s="241"/>
      <c r="R142" s="62"/>
      <c r="S142" s="47" t="s">
        <v>52</v>
      </c>
      <c r="T142" s="170">
        <f t="shared" ref="T142:X142" si="189">SUM(T138:T141)</f>
        <v>0</v>
      </c>
      <c r="U142" s="73">
        <f t="shared" si="189"/>
        <v>0</v>
      </c>
      <c r="V142" s="170">
        <f t="shared" si="189"/>
        <v>0</v>
      </c>
      <c r="W142" s="73">
        <f t="shared" si="189"/>
        <v>0</v>
      </c>
      <c r="X142" s="67">
        <f t="shared" si="189"/>
        <v>0</v>
      </c>
      <c r="Y142"/>
      <c r="Z142" s="169"/>
    </row>
    <row r="143" spans="1:26" ht="13.5" thickTop="1" x14ac:dyDescent="0.2">
      <c r="A143" s="57"/>
      <c r="B143" s="257">
        <f>B138+1</f>
        <v>28</v>
      </c>
      <c r="C143" s="242"/>
      <c r="D143" s="244"/>
      <c r="E143" s="244"/>
      <c r="F143" s="247"/>
      <c r="G143" s="250"/>
      <c r="H143" s="253"/>
      <c r="I143" s="234">
        <f t="shared" ref="I143" si="190">IF(H143="zw./ nie dotyczy",0,ROUND(G143*H143,2))</f>
        <v>0</v>
      </c>
      <c r="J143" s="256"/>
      <c r="K143" s="226">
        <f t="shared" ref="K143" si="191">ROUND(G143*J143,2)</f>
        <v>0</v>
      </c>
      <c r="L143" s="231">
        <f t="shared" ref="L143" si="192">ROUND(I143*J143,2)</f>
        <v>0</v>
      </c>
      <c r="M143" s="234">
        <f t="shared" ref="M143" si="193">K143+L143</f>
        <v>0</v>
      </c>
      <c r="N143" s="53"/>
      <c r="O143" s="235">
        <f t="shared" ref="O143" si="194">M143</f>
        <v>0</v>
      </c>
      <c r="P143" s="236"/>
      <c r="Q143" s="239">
        <f t="shared" ref="Q143" si="195">M143-O143</f>
        <v>0</v>
      </c>
      <c r="R143" s="62"/>
      <c r="S143" s="70" t="s">
        <v>54</v>
      </c>
      <c r="T143" s="68"/>
      <c r="U143" s="68"/>
      <c r="V143" s="177"/>
      <c r="W143" s="175"/>
      <c r="X143" s="171">
        <f t="shared" ref="X143:X146" si="196">SUM(T143:W143)</f>
        <v>0</v>
      </c>
      <c r="Y143"/>
      <c r="Z143" s="229" t="str">
        <f t="shared" ref="Z143" si="197">IF(O143=(X143+X144),"OK","ŹLE")</f>
        <v>OK</v>
      </c>
    </row>
    <row r="144" spans="1:26" x14ac:dyDescent="0.2">
      <c r="A144" s="57"/>
      <c r="B144" s="232"/>
      <c r="C144" s="243"/>
      <c r="D144" s="245"/>
      <c r="E144" s="245"/>
      <c r="F144" s="248"/>
      <c r="G144" s="251"/>
      <c r="H144" s="254"/>
      <c r="I144" s="227"/>
      <c r="J144" s="232"/>
      <c r="K144" s="227"/>
      <c r="L144" s="232"/>
      <c r="M144" s="227"/>
      <c r="N144" s="53"/>
      <c r="O144" s="227"/>
      <c r="P144" s="237"/>
      <c r="Q144" s="240"/>
      <c r="R144" s="62"/>
      <c r="S144" s="63" t="s">
        <v>57</v>
      </c>
      <c r="T144" s="52"/>
      <c r="U144" s="52"/>
      <c r="V144" s="176"/>
      <c r="W144" s="176"/>
      <c r="X144" s="171">
        <f t="shared" si="196"/>
        <v>0</v>
      </c>
      <c r="Y144"/>
      <c r="Z144" s="230"/>
    </row>
    <row r="145" spans="1:26" x14ac:dyDescent="0.2">
      <c r="A145" s="57"/>
      <c r="B145" s="232"/>
      <c r="C145" s="243"/>
      <c r="D145" s="245"/>
      <c r="E145" s="245"/>
      <c r="F145" s="248"/>
      <c r="G145" s="251"/>
      <c r="H145" s="254"/>
      <c r="I145" s="227"/>
      <c r="J145" s="232"/>
      <c r="K145" s="227"/>
      <c r="L145" s="232"/>
      <c r="M145" s="227"/>
      <c r="N145" s="53"/>
      <c r="O145" s="227"/>
      <c r="P145" s="237"/>
      <c r="Q145" s="240"/>
      <c r="R145" s="62"/>
      <c r="S145" s="63" t="s">
        <v>55</v>
      </c>
      <c r="T145" s="52"/>
      <c r="U145" s="52"/>
      <c r="V145" s="176"/>
      <c r="W145" s="176"/>
      <c r="X145" s="171">
        <f t="shared" si="196"/>
        <v>0</v>
      </c>
      <c r="Y145"/>
      <c r="Z145" s="229" t="str">
        <f t="shared" ref="Z145" si="198">IF(Q143=(X145+X146),"OK","ŹLE")</f>
        <v>OK</v>
      </c>
    </row>
    <row r="146" spans="1:26" x14ac:dyDescent="0.2">
      <c r="A146" s="57"/>
      <c r="B146" s="232"/>
      <c r="C146" s="243"/>
      <c r="D146" s="245"/>
      <c r="E146" s="245"/>
      <c r="F146" s="248"/>
      <c r="G146" s="251"/>
      <c r="H146" s="254"/>
      <c r="I146" s="227"/>
      <c r="J146" s="232"/>
      <c r="K146" s="227"/>
      <c r="L146" s="232"/>
      <c r="M146" s="227"/>
      <c r="N146" s="53"/>
      <c r="O146" s="227"/>
      <c r="P146" s="237"/>
      <c r="Q146" s="240"/>
      <c r="R146" s="62"/>
      <c r="S146" s="63" t="s">
        <v>56</v>
      </c>
      <c r="T146" s="52"/>
      <c r="U146" s="52"/>
      <c r="V146" s="176"/>
      <c r="W146" s="176"/>
      <c r="X146" s="171">
        <f t="shared" si="196"/>
        <v>0</v>
      </c>
      <c r="Y146"/>
      <c r="Z146" s="230"/>
    </row>
    <row r="147" spans="1:26" ht="13.5" thickBot="1" x14ac:dyDescent="0.25">
      <c r="A147" s="57"/>
      <c r="B147" s="233"/>
      <c r="C147" s="243"/>
      <c r="D147" s="246"/>
      <c r="E147" s="246"/>
      <c r="F147" s="249"/>
      <c r="G147" s="252"/>
      <c r="H147" s="255"/>
      <c r="I147" s="228"/>
      <c r="J147" s="233"/>
      <c r="K147" s="228"/>
      <c r="L147" s="233"/>
      <c r="M147" s="228"/>
      <c r="N147" s="53"/>
      <c r="O147" s="228"/>
      <c r="P147" s="238"/>
      <c r="Q147" s="241"/>
      <c r="R147" s="62"/>
      <c r="S147" s="47" t="s">
        <v>52</v>
      </c>
      <c r="T147" s="170">
        <f t="shared" ref="T147:X147" si="199">SUM(T143:T146)</f>
        <v>0</v>
      </c>
      <c r="U147" s="73">
        <f t="shared" si="199"/>
        <v>0</v>
      </c>
      <c r="V147" s="170">
        <f t="shared" si="199"/>
        <v>0</v>
      </c>
      <c r="W147" s="73">
        <f t="shared" si="199"/>
        <v>0</v>
      </c>
      <c r="X147" s="67">
        <f t="shared" si="199"/>
        <v>0</v>
      </c>
      <c r="Y147"/>
      <c r="Z147" s="169"/>
    </row>
    <row r="148" spans="1:26" ht="13.5" thickTop="1" x14ac:dyDescent="0.2">
      <c r="A148" s="57"/>
      <c r="B148" s="257">
        <f>B143+1</f>
        <v>29</v>
      </c>
      <c r="C148" s="242"/>
      <c r="D148" s="244"/>
      <c r="E148" s="244"/>
      <c r="F148" s="247"/>
      <c r="G148" s="250"/>
      <c r="H148" s="253"/>
      <c r="I148" s="234">
        <f t="shared" ref="I148" si="200">IF(H148="zw./ nie dotyczy",0,ROUND(G148*H148,2))</f>
        <v>0</v>
      </c>
      <c r="J148" s="256"/>
      <c r="K148" s="226">
        <f t="shared" ref="K148" si="201">ROUND(G148*J148,2)</f>
        <v>0</v>
      </c>
      <c r="L148" s="231">
        <f t="shared" ref="L148" si="202">ROUND(I148*J148,2)</f>
        <v>0</v>
      </c>
      <c r="M148" s="234">
        <f t="shared" ref="M148" si="203">K148+L148</f>
        <v>0</v>
      </c>
      <c r="N148" s="53"/>
      <c r="O148" s="235">
        <f t="shared" ref="O148" si="204">M148</f>
        <v>0</v>
      </c>
      <c r="P148" s="236"/>
      <c r="Q148" s="239">
        <f t="shared" ref="Q148" si="205">M148-O148</f>
        <v>0</v>
      </c>
      <c r="R148" s="62"/>
      <c r="S148" s="70" t="s">
        <v>54</v>
      </c>
      <c r="T148" s="68"/>
      <c r="U148" s="68"/>
      <c r="V148" s="177"/>
      <c r="W148" s="175"/>
      <c r="X148" s="171">
        <f t="shared" ref="X148:X151" si="206">SUM(T148:W148)</f>
        <v>0</v>
      </c>
      <c r="Y148"/>
      <c r="Z148" s="229" t="str">
        <f t="shared" ref="Z148" si="207">IF(O148=(X148+X149),"OK","ŹLE")</f>
        <v>OK</v>
      </c>
    </row>
    <row r="149" spans="1:26" x14ac:dyDescent="0.2">
      <c r="A149" s="57"/>
      <c r="B149" s="232"/>
      <c r="C149" s="243"/>
      <c r="D149" s="245"/>
      <c r="E149" s="245"/>
      <c r="F149" s="248"/>
      <c r="G149" s="251"/>
      <c r="H149" s="254"/>
      <c r="I149" s="227"/>
      <c r="J149" s="232"/>
      <c r="K149" s="227"/>
      <c r="L149" s="232"/>
      <c r="M149" s="227"/>
      <c r="N149" s="53"/>
      <c r="O149" s="227"/>
      <c r="P149" s="237"/>
      <c r="Q149" s="240"/>
      <c r="R149" s="62"/>
      <c r="S149" s="63" t="s">
        <v>57</v>
      </c>
      <c r="T149" s="52"/>
      <c r="U149" s="52"/>
      <c r="V149" s="176"/>
      <c r="W149" s="176"/>
      <c r="X149" s="171">
        <f t="shared" si="206"/>
        <v>0</v>
      </c>
      <c r="Y149"/>
      <c r="Z149" s="230"/>
    </row>
    <row r="150" spans="1:26" x14ac:dyDescent="0.2">
      <c r="A150" s="57"/>
      <c r="B150" s="232"/>
      <c r="C150" s="243"/>
      <c r="D150" s="245"/>
      <c r="E150" s="245"/>
      <c r="F150" s="248"/>
      <c r="G150" s="251"/>
      <c r="H150" s="254"/>
      <c r="I150" s="227"/>
      <c r="J150" s="232"/>
      <c r="K150" s="227"/>
      <c r="L150" s="232"/>
      <c r="M150" s="227"/>
      <c r="N150" s="53"/>
      <c r="O150" s="227"/>
      <c r="P150" s="237"/>
      <c r="Q150" s="240"/>
      <c r="R150" s="62"/>
      <c r="S150" s="63" t="s">
        <v>55</v>
      </c>
      <c r="T150" s="52"/>
      <c r="U150" s="52"/>
      <c r="V150" s="176"/>
      <c r="W150" s="176"/>
      <c r="X150" s="171">
        <f t="shared" si="206"/>
        <v>0</v>
      </c>
      <c r="Y150"/>
      <c r="Z150" s="229" t="str">
        <f t="shared" ref="Z150" si="208">IF(Q148=(X150+X151),"OK","ŹLE")</f>
        <v>OK</v>
      </c>
    </row>
    <row r="151" spans="1:26" x14ac:dyDescent="0.2">
      <c r="A151" s="57"/>
      <c r="B151" s="232"/>
      <c r="C151" s="243"/>
      <c r="D151" s="245"/>
      <c r="E151" s="245"/>
      <c r="F151" s="248"/>
      <c r="G151" s="251"/>
      <c r="H151" s="254"/>
      <c r="I151" s="227"/>
      <c r="J151" s="232"/>
      <c r="K151" s="227"/>
      <c r="L151" s="232"/>
      <c r="M151" s="227"/>
      <c r="N151" s="53"/>
      <c r="O151" s="227"/>
      <c r="P151" s="237"/>
      <c r="Q151" s="240"/>
      <c r="R151" s="62"/>
      <c r="S151" s="63" t="s">
        <v>56</v>
      </c>
      <c r="T151" s="52"/>
      <c r="U151" s="52"/>
      <c r="V151" s="176"/>
      <c r="W151" s="176"/>
      <c r="X151" s="171">
        <f t="shared" si="206"/>
        <v>0</v>
      </c>
      <c r="Y151"/>
      <c r="Z151" s="230"/>
    </row>
    <row r="152" spans="1:26" ht="13.5" thickBot="1" x14ac:dyDescent="0.25">
      <c r="A152" s="57"/>
      <c r="B152" s="233"/>
      <c r="C152" s="243"/>
      <c r="D152" s="246"/>
      <c r="E152" s="246"/>
      <c r="F152" s="249"/>
      <c r="G152" s="252"/>
      <c r="H152" s="255"/>
      <c r="I152" s="228"/>
      <c r="J152" s="233"/>
      <c r="K152" s="228"/>
      <c r="L152" s="233"/>
      <c r="M152" s="228"/>
      <c r="N152" s="53"/>
      <c r="O152" s="228"/>
      <c r="P152" s="238"/>
      <c r="Q152" s="241"/>
      <c r="R152" s="62"/>
      <c r="S152" s="47" t="s">
        <v>52</v>
      </c>
      <c r="T152" s="170">
        <f t="shared" ref="T152:X152" si="209">SUM(T148:T151)</f>
        <v>0</v>
      </c>
      <c r="U152" s="73">
        <f t="shared" si="209"/>
        <v>0</v>
      </c>
      <c r="V152" s="170">
        <f t="shared" si="209"/>
        <v>0</v>
      </c>
      <c r="W152" s="73">
        <f t="shared" si="209"/>
        <v>0</v>
      </c>
      <c r="X152" s="67">
        <f t="shared" si="209"/>
        <v>0</v>
      </c>
      <c r="Y152"/>
      <c r="Z152" s="169"/>
    </row>
    <row r="153" spans="1:26" ht="13.5" thickTop="1" x14ac:dyDescent="0.2">
      <c r="A153" s="57"/>
      <c r="B153" s="257">
        <f>B148+1</f>
        <v>30</v>
      </c>
      <c r="C153" s="242"/>
      <c r="D153" s="244"/>
      <c r="E153" s="244"/>
      <c r="F153" s="247"/>
      <c r="G153" s="250"/>
      <c r="H153" s="253"/>
      <c r="I153" s="234">
        <f t="shared" ref="I153" si="210">IF(H153="zw./ nie dotyczy",0,ROUND(G153*H153,2))</f>
        <v>0</v>
      </c>
      <c r="J153" s="256"/>
      <c r="K153" s="226">
        <f t="shared" ref="K153" si="211">ROUND(G153*J153,2)</f>
        <v>0</v>
      </c>
      <c r="L153" s="231">
        <f t="shared" ref="L153" si="212">ROUND(I153*J153,2)</f>
        <v>0</v>
      </c>
      <c r="M153" s="234">
        <f t="shared" ref="M153" si="213">K153+L153</f>
        <v>0</v>
      </c>
      <c r="N153" s="53"/>
      <c r="O153" s="235">
        <f t="shared" ref="O153" si="214">M153</f>
        <v>0</v>
      </c>
      <c r="P153" s="236"/>
      <c r="Q153" s="239">
        <f t="shared" ref="Q153" si="215">M153-O153</f>
        <v>0</v>
      </c>
      <c r="R153" s="62"/>
      <c r="S153" s="70" t="s">
        <v>54</v>
      </c>
      <c r="T153" s="68"/>
      <c r="U153" s="68"/>
      <c r="V153" s="177"/>
      <c r="W153" s="175"/>
      <c r="X153" s="171">
        <f t="shared" ref="X153:X156" si="216">SUM(T153:W153)</f>
        <v>0</v>
      </c>
      <c r="Y153"/>
      <c r="Z153" s="229" t="str">
        <f t="shared" ref="Z153" si="217">IF(O153=(X153+X154),"OK","ŹLE")</f>
        <v>OK</v>
      </c>
    </row>
    <row r="154" spans="1:26" x14ac:dyDescent="0.2">
      <c r="A154" s="57"/>
      <c r="B154" s="232"/>
      <c r="C154" s="243"/>
      <c r="D154" s="245"/>
      <c r="E154" s="245"/>
      <c r="F154" s="248"/>
      <c r="G154" s="251"/>
      <c r="H154" s="254"/>
      <c r="I154" s="227"/>
      <c r="J154" s="232"/>
      <c r="K154" s="227"/>
      <c r="L154" s="232"/>
      <c r="M154" s="227"/>
      <c r="N154" s="53"/>
      <c r="O154" s="227"/>
      <c r="P154" s="237"/>
      <c r="Q154" s="240"/>
      <c r="R154" s="62"/>
      <c r="S154" s="63" t="s">
        <v>57</v>
      </c>
      <c r="T154" s="52"/>
      <c r="U154" s="52"/>
      <c r="V154" s="176"/>
      <c r="W154" s="176"/>
      <c r="X154" s="171">
        <f t="shared" si="216"/>
        <v>0</v>
      </c>
      <c r="Y154"/>
      <c r="Z154" s="230"/>
    </row>
    <row r="155" spans="1:26" x14ac:dyDescent="0.2">
      <c r="A155" s="57"/>
      <c r="B155" s="232"/>
      <c r="C155" s="243"/>
      <c r="D155" s="245"/>
      <c r="E155" s="245"/>
      <c r="F155" s="248"/>
      <c r="G155" s="251"/>
      <c r="H155" s="254"/>
      <c r="I155" s="227"/>
      <c r="J155" s="232"/>
      <c r="K155" s="227"/>
      <c r="L155" s="232"/>
      <c r="M155" s="227"/>
      <c r="N155" s="53"/>
      <c r="O155" s="227"/>
      <c r="P155" s="237"/>
      <c r="Q155" s="240"/>
      <c r="R155" s="62"/>
      <c r="S155" s="63" t="s">
        <v>55</v>
      </c>
      <c r="T155" s="52"/>
      <c r="U155" s="52"/>
      <c r="V155" s="176"/>
      <c r="W155" s="176"/>
      <c r="X155" s="171">
        <f t="shared" si="216"/>
        <v>0</v>
      </c>
      <c r="Y155"/>
      <c r="Z155" s="229" t="str">
        <f t="shared" ref="Z155" si="218">IF(Q153=(X155+X156),"OK","ŹLE")</f>
        <v>OK</v>
      </c>
    </row>
    <row r="156" spans="1:26" x14ac:dyDescent="0.2">
      <c r="A156" s="57"/>
      <c r="B156" s="232"/>
      <c r="C156" s="243"/>
      <c r="D156" s="245"/>
      <c r="E156" s="245"/>
      <c r="F156" s="248"/>
      <c r="G156" s="251"/>
      <c r="H156" s="254"/>
      <c r="I156" s="227"/>
      <c r="J156" s="232"/>
      <c r="K156" s="227"/>
      <c r="L156" s="232"/>
      <c r="M156" s="227"/>
      <c r="N156" s="53"/>
      <c r="O156" s="227"/>
      <c r="P156" s="237"/>
      <c r="Q156" s="240"/>
      <c r="R156" s="62"/>
      <c r="S156" s="63" t="s">
        <v>56</v>
      </c>
      <c r="T156" s="52"/>
      <c r="U156" s="52"/>
      <c r="V156" s="176"/>
      <c r="W156" s="176"/>
      <c r="X156" s="171">
        <f t="shared" si="216"/>
        <v>0</v>
      </c>
      <c r="Y156"/>
      <c r="Z156" s="230"/>
    </row>
    <row r="157" spans="1:26" ht="13.5" thickBot="1" x14ac:dyDescent="0.25">
      <c r="A157" s="57"/>
      <c r="B157" s="233"/>
      <c r="C157" s="243"/>
      <c r="D157" s="246"/>
      <c r="E157" s="246"/>
      <c r="F157" s="249"/>
      <c r="G157" s="252"/>
      <c r="H157" s="255"/>
      <c r="I157" s="228"/>
      <c r="J157" s="233"/>
      <c r="K157" s="228"/>
      <c r="L157" s="233"/>
      <c r="M157" s="228"/>
      <c r="N157" s="53"/>
      <c r="O157" s="228"/>
      <c r="P157" s="238"/>
      <c r="Q157" s="241"/>
      <c r="R157" s="62"/>
      <c r="S157" s="47" t="s">
        <v>52</v>
      </c>
      <c r="T157" s="73">
        <f>SUM(T153:T156)</f>
        <v>0</v>
      </c>
      <c r="U157" s="73">
        <f t="shared" ref="U157:X157" si="219">SUM(U153:U156)</f>
        <v>0</v>
      </c>
      <c r="V157" s="170">
        <f t="shared" si="219"/>
        <v>0</v>
      </c>
      <c r="W157" s="73">
        <f t="shared" si="219"/>
        <v>0</v>
      </c>
      <c r="X157" s="67">
        <f t="shared" si="219"/>
        <v>0</v>
      </c>
      <c r="Y157"/>
      <c r="Z157" s="169"/>
    </row>
    <row r="158" spans="1:26" ht="6" customHeight="1" thickTop="1" x14ac:dyDescent="0.2">
      <c r="A158" s="57"/>
      <c r="B158" s="59"/>
      <c r="C158" s="57"/>
      <c r="D158" s="57"/>
      <c r="E158" s="58"/>
      <c r="F158" s="58"/>
      <c r="G158" s="58"/>
      <c r="H158" s="58"/>
      <c r="I158" s="57"/>
      <c r="J158" s="59"/>
      <c r="K158" s="57"/>
      <c r="L158" s="59"/>
      <c r="M158" s="58"/>
      <c r="N158" s="57"/>
      <c r="O158" s="57"/>
      <c r="P158" s="57"/>
      <c r="Q158" s="57"/>
      <c r="R158" s="57"/>
      <c r="S158" s="72"/>
      <c r="T158" s="57"/>
      <c r="U158" s="57"/>
      <c r="V158" s="72"/>
      <c r="W158" s="57"/>
      <c r="X158" s="57"/>
    </row>
    <row r="159" spans="1:26" x14ac:dyDescent="0.2">
      <c r="A159" s="57"/>
      <c r="B159" s="59"/>
      <c r="C159" s="57"/>
      <c r="D159" s="57"/>
      <c r="E159" s="58"/>
      <c r="F159" s="58"/>
      <c r="G159" s="58"/>
      <c r="H159" s="58"/>
      <c r="I159" s="57"/>
      <c r="J159" s="59"/>
      <c r="K159" s="57"/>
      <c r="L159" s="59"/>
      <c r="M159" s="58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9"/>
    </row>
    <row r="160" spans="1:26" x14ac:dyDescent="0.2">
      <c r="A160" s="57"/>
      <c r="B160" s="59"/>
      <c r="C160" s="57"/>
      <c r="D160" s="57" t="s">
        <v>124</v>
      </c>
      <c r="E160" s="58"/>
      <c r="F160" s="58"/>
      <c r="G160" s="58"/>
      <c r="H160" s="58"/>
      <c r="I160" s="57"/>
      <c r="J160" s="59"/>
      <c r="K160" s="57"/>
      <c r="L160" s="59"/>
      <c r="M160" s="58"/>
      <c r="N160" s="57"/>
      <c r="O160" s="57"/>
      <c r="P160" s="57"/>
      <c r="Q160" s="57"/>
      <c r="R160" s="57"/>
      <c r="S160" s="84" t="s">
        <v>74</v>
      </c>
      <c r="T160" s="63">
        <f t="shared" ref="T160:W161" si="220">SUM(T8,T10,T13,T15,T18,T20,T23,T25,T28,T30,T33,T35,T38,T40,T43,T45,T48,T50,T53,T55,T58,T60,T63,T65,T68,T70,T73,T75,T78,T80,T83,T85,T88,T90,T93,T95,T98,T100,T103,T105,T108,T110,T113,T115,T118,T120,T123,T125,T128,T130,T133,T135,T138,T140,T143,T145,T148,T150,T153,T155)</f>
        <v>0</v>
      </c>
      <c r="U160" s="63">
        <f>SUM(U8,U10,U13,U15,U18,U20,U23,U25,U28,U30,U33,U35,U38,U40,U43,U45,U48,U50,U53,U55,U58,U60,U63,U65,U68,U70,U73,U75,U78,U80,U83,U85,U88,U90,U93,U95,U98,U100,U103,U105,U108,U110,U113,U115,U118,U120,U123,U125,U128,U130,U133,U135,U138,U140,U143,U145,U148,U150,U153,U155)</f>
        <v>0</v>
      </c>
      <c r="V160" s="63">
        <f t="shared" si="220"/>
        <v>0</v>
      </c>
      <c r="W160" s="63">
        <f t="shared" si="220"/>
        <v>0</v>
      </c>
      <c r="X160" s="57"/>
      <c r="Y160" s="57"/>
      <c r="Z160" s="59"/>
    </row>
    <row r="161" spans="1:26" ht="13.5" thickBot="1" x14ac:dyDescent="0.25">
      <c r="A161" s="57"/>
      <c r="B161" s="59"/>
      <c r="C161" s="57"/>
      <c r="D161" s="57"/>
      <c r="E161" s="132" t="s">
        <v>106</v>
      </c>
      <c r="F161" s="165" t="s">
        <v>125</v>
      </c>
      <c r="G161" s="58"/>
      <c r="H161" s="58"/>
      <c r="I161" s="57"/>
      <c r="J161" s="59"/>
      <c r="K161" s="57"/>
      <c r="L161" s="59"/>
      <c r="M161" s="58"/>
      <c r="N161" s="57"/>
      <c r="O161" s="57"/>
      <c r="P161" s="57"/>
      <c r="Q161" s="57"/>
      <c r="R161" s="57"/>
      <c r="S161" s="84" t="s">
        <v>75</v>
      </c>
      <c r="T161" s="63">
        <f t="shared" si="220"/>
        <v>0</v>
      </c>
      <c r="U161" s="63">
        <f t="shared" si="220"/>
        <v>0</v>
      </c>
      <c r="V161" s="63">
        <f t="shared" si="220"/>
        <v>0</v>
      </c>
      <c r="W161" s="63">
        <f t="shared" si="220"/>
        <v>0</v>
      </c>
      <c r="X161" s="57"/>
      <c r="Y161" s="57"/>
      <c r="Z161" s="59"/>
    </row>
    <row r="162" spans="1:26" ht="14.25" thickTop="1" thickBot="1" x14ac:dyDescent="0.25">
      <c r="A162" s="57"/>
      <c r="B162" s="130"/>
      <c r="C162" s="130"/>
      <c r="D162" s="130"/>
      <c r="E162" s="137">
        <f>SUMIF(E8:E157,"=Informacja i promocja",O8:O157)</f>
        <v>0</v>
      </c>
      <c r="F162" s="139">
        <f>SUMIF(E8:E157,"=Koszty pośrednie",O8:O157)</f>
        <v>0</v>
      </c>
      <c r="G162" s="133"/>
      <c r="H162" s="133"/>
      <c r="I162" s="133"/>
      <c r="J162" s="133"/>
      <c r="K162" s="137">
        <f>SUM(K8:K157)</f>
        <v>0</v>
      </c>
      <c r="L162" s="137">
        <f>SUM(L8:L157)</f>
        <v>0</v>
      </c>
      <c r="M162" s="137">
        <f>SUM(M8:M157)</f>
        <v>0</v>
      </c>
      <c r="N162" s="134"/>
      <c r="O162" s="200">
        <f>SUM(O8:O157)</f>
        <v>0</v>
      </c>
      <c r="P162" s="138"/>
      <c r="Q162" s="138">
        <f>SUM(Q8:Q157)</f>
        <v>0</v>
      </c>
      <c r="R162" s="77"/>
      <c r="S162" s="178"/>
      <c r="T162" s="179"/>
      <c r="U162" s="179"/>
      <c r="V162" s="179"/>
      <c r="W162" s="179"/>
      <c r="X162" s="57"/>
      <c r="Y162" s="57"/>
      <c r="Z162" s="59"/>
    </row>
    <row r="163" spans="1:26" ht="14.25" thickTop="1" thickBot="1" x14ac:dyDescent="0.25">
      <c r="F163" s="131"/>
      <c r="L163" s="135"/>
    </row>
    <row r="164" spans="1:26" ht="13.5" thickBot="1" x14ac:dyDescent="0.25">
      <c r="E164" s="161" t="s">
        <v>129</v>
      </c>
      <c r="F164" s="201">
        <f>SUMIF(E8:E157,"=Wynagrodzenia pracowników wykonujących merytoryczne zadania bezpośrednio związane z głównymi celami i produktami projektu",O8:O157)</f>
        <v>0</v>
      </c>
      <c r="M164" s="136"/>
    </row>
    <row r="165" spans="1:26" ht="13.5" thickBot="1" x14ac:dyDescent="0.25">
      <c r="E165" s="161" t="s">
        <v>143</v>
      </c>
      <c r="F165" s="202">
        <f>SUMIF(F8:F157,"=TAK",O8:O157)</f>
        <v>0</v>
      </c>
    </row>
    <row r="170" spans="1:26" ht="25.5" x14ac:dyDescent="0.2">
      <c r="E170" s="166" t="s">
        <v>136</v>
      </c>
      <c r="F170" s="199">
        <f>SUMIF(E8:E157,"=Środki trwałe i wart. niematerialne i prawne oraz rzeczowe aktywa niestanowiące śr. trwałych - Oprogramowanie",O8:O157)</f>
        <v>0</v>
      </c>
    </row>
    <row r="171" spans="1:26" ht="25.5" x14ac:dyDescent="0.2">
      <c r="E171" s="185" t="s">
        <v>137</v>
      </c>
      <c r="F171" s="199">
        <f>SUMIF(E8:E157,"=Środki trwałe i wart. niematerialne i prawne oraz rzeczowe aktywa niestanowiące śr. trwałych - Sprzęt informatyczny",O8:O157)</f>
        <v>0</v>
      </c>
    </row>
    <row r="172" spans="1:26" x14ac:dyDescent="0.2">
      <c r="E172" s="3" t="s">
        <v>133</v>
      </c>
      <c r="F172" s="199">
        <f>SUMIF(E8:E157,"=Usługi zewnętrzne - Przygotowanie projektu",O8:O157)</f>
        <v>0</v>
      </c>
    </row>
    <row r="173" spans="1:26" x14ac:dyDescent="0.2">
      <c r="E173" s="3" t="s">
        <v>27</v>
      </c>
      <c r="F173" s="199">
        <f>SUMIF(E8:E157,"=Usługi zewnętrzne - Usługi informatyczne",O8:O157)</f>
        <v>0</v>
      </c>
    </row>
    <row r="174" spans="1:26" x14ac:dyDescent="0.2">
      <c r="E174" s="167" t="s">
        <v>28</v>
      </c>
      <c r="F174" s="199">
        <f>SUMIF(E8:E157,"=Usługi zewnętrzne - Usługi wspomagające realizację projektu",O8:O157)</f>
        <v>0</v>
      </c>
    </row>
    <row r="175" spans="1:26" x14ac:dyDescent="0.2">
      <c r="E175" s="3" t="s">
        <v>134</v>
      </c>
      <c r="F175" s="199">
        <f>SUMIF(E8:E157,"=Roboty budowlane",O8:O157)</f>
        <v>0</v>
      </c>
    </row>
    <row r="176" spans="1:26" ht="38.25" x14ac:dyDescent="0.2">
      <c r="E176" s="167" t="s">
        <v>126</v>
      </c>
      <c r="F176" s="199">
        <f>SUMIF(E8:E157,"=Wynagrodzenia pracowników wykonujących merytoryczne zadania bezpośrednio związane z głównymi celami i produktami projektu",O8:O157)</f>
        <v>0</v>
      </c>
    </row>
    <row r="177" spans="5:6" x14ac:dyDescent="0.2">
      <c r="E177" s="3" t="s">
        <v>135</v>
      </c>
      <c r="F177" s="199">
        <f>SUMIF(E8:E157,"=Szkolenia",O8:O157)</f>
        <v>0</v>
      </c>
    </row>
    <row r="178" spans="5:6" x14ac:dyDescent="0.2">
      <c r="E178" s="168" t="s">
        <v>29</v>
      </c>
      <c r="F178" s="199">
        <f>SUMIF(E8:E157,"=Informacja i promocja",O8:O157)</f>
        <v>0</v>
      </c>
    </row>
    <row r="179" spans="5:6" x14ac:dyDescent="0.2">
      <c r="E179" s="167" t="s">
        <v>127</v>
      </c>
      <c r="F179" s="199">
        <f>SUMIF(E8:E157,"=Koszty pośrednie",O8:O157)</f>
        <v>0</v>
      </c>
    </row>
    <row r="181" spans="5:6" x14ac:dyDescent="0.2">
      <c r="E181" s="5" t="s">
        <v>52</v>
      </c>
      <c r="F181" s="198">
        <f>SUM(F170:F179)</f>
        <v>0</v>
      </c>
    </row>
  </sheetData>
  <customSheetViews>
    <customSheetView guid="{81526E2D-C179-4F61-BBE9-8364D75F4482}" topLeftCell="B1">
      <selection activeCell="W10" sqref="W10"/>
      <pageMargins left="0.74803149606299213" right="0.74803149606299213" top="0.98425196850393704" bottom="0.98425196850393704" header="0.51181102362204722" footer="0.51181102362204722"/>
      <printOptions horizontalCentered="1"/>
      <pageSetup paperSize="8" orientation="landscape" r:id="rId1"/>
      <headerFooter alignWithMargins="0"/>
    </customSheetView>
    <customSheetView guid="{4F7FA9F7-6982-4D1A-B869-13D3349DEE4E}">
      <selection activeCell="AC16" sqref="AC16"/>
      <pageMargins left="0.74803149606299213" right="0.74803149606299213" top="0.98425196850393704" bottom="0.98425196850393704" header="0.51181102362204722" footer="0.51181102362204722"/>
      <printOptions horizontalCentered="1"/>
      <pageSetup paperSize="8" orientation="landscape" r:id="rId2"/>
      <headerFooter alignWithMargins="0"/>
    </customSheetView>
    <customSheetView guid="{4B5DA7B8-D2FE-4486-B62F-E16B3645B5F7}">
      <selection activeCell="T27" sqref="T27"/>
      <pageMargins left="0.74803149606299213" right="0.74803149606299213" top="0.98425196850393704" bottom="0.98425196850393704" header="0.51181102362204722" footer="0.51181102362204722"/>
      <printOptions horizontalCentered="1"/>
      <pageSetup paperSize="8" orientation="landscape" r:id="rId3"/>
      <headerFooter alignWithMargins="0"/>
    </customSheetView>
  </customSheetViews>
  <mergeCells count="516">
    <mergeCell ref="F13:F17"/>
    <mergeCell ref="F18:F22"/>
    <mergeCell ref="F23:F27"/>
    <mergeCell ref="F28:F32"/>
    <mergeCell ref="C13:C17"/>
    <mergeCell ref="L18:L22"/>
    <mergeCell ref="L23:L27"/>
    <mergeCell ref="L28:L32"/>
    <mergeCell ref="Q13:Q17"/>
    <mergeCell ref="O18:O22"/>
    <mergeCell ref="Q18:Q22"/>
    <mergeCell ref="P13:P17"/>
    <mergeCell ref="P18:P22"/>
    <mergeCell ref="P23:P27"/>
    <mergeCell ref="P28:P32"/>
    <mergeCell ref="O23:O27"/>
    <mergeCell ref="Q23:Q27"/>
    <mergeCell ref="O28:O32"/>
    <mergeCell ref="Q28:Q32"/>
    <mergeCell ref="Z8:Z9"/>
    <mergeCell ref="Z10:Z11"/>
    <mergeCell ref="K8:K12"/>
    <mergeCell ref="L8:L12"/>
    <mergeCell ref="M8:M12"/>
    <mergeCell ref="O8:O12"/>
    <mergeCell ref="Q8:Q12"/>
    <mergeCell ref="C8:C12"/>
    <mergeCell ref="F8:F12"/>
    <mergeCell ref="J8:J12"/>
    <mergeCell ref="P8:P12"/>
    <mergeCell ref="T2:X2"/>
    <mergeCell ref="B8:B12"/>
    <mergeCell ref="D8:D12"/>
    <mergeCell ref="E8:E12"/>
    <mergeCell ref="G8:G12"/>
    <mergeCell ref="H8:H12"/>
    <mergeCell ref="I8:I12"/>
    <mergeCell ref="E1:E2"/>
    <mergeCell ref="B1:D1"/>
    <mergeCell ref="B2:D2"/>
    <mergeCell ref="B3:D3"/>
    <mergeCell ref="B4:D4"/>
    <mergeCell ref="E48:E52"/>
    <mergeCell ref="B43:B47"/>
    <mergeCell ref="B48:B52"/>
    <mergeCell ref="B153:B157"/>
    <mergeCell ref="D153:D157"/>
    <mergeCell ref="D43:D47"/>
    <mergeCell ref="D48:D52"/>
    <mergeCell ref="H13:H17"/>
    <mergeCell ref="H18:H22"/>
    <mergeCell ref="H23:H27"/>
    <mergeCell ref="H28:H32"/>
    <mergeCell ref="F48:F52"/>
    <mergeCell ref="F153:F157"/>
    <mergeCell ref="C33:C37"/>
    <mergeCell ref="C38:C42"/>
    <mergeCell ref="C43:C47"/>
    <mergeCell ref="C48:C52"/>
    <mergeCell ref="C153:C157"/>
    <mergeCell ref="E33:E37"/>
    <mergeCell ref="E38:E42"/>
    <mergeCell ref="E153:E157"/>
    <mergeCell ref="B13:B17"/>
    <mergeCell ref="D13:D17"/>
    <mergeCell ref="E13:E17"/>
    <mergeCell ref="F33:F37"/>
    <mergeCell ref="F38:F42"/>
    <mergeCell ref="F43:F47"/>
    <mergeCell ref="B33:B37"/>
    <mergeCell ref="B38:B42"/>
    <mergeCell ref="D18:D22"/>
    <mergeCell ref="D23:D27"/>
    <mergeCell ref="D28:D32"/>
    <mergeCell ref="D33:D37"/>
    <mergeCell ref="D38:D42"/>
    <mergeCell ref="E43:E47"/>
    <mergeCell ref="B18:B22"/>
    <mergeCell ref="C18:C22"/>
    <mergeCell ref="C23:C27"/>
    <mergeCell ref="C28:C32"/>
    <mergeCell ref="E18:E22"/>
    <mergeCell ref="E23:E27"/>
    <mergeCell ref="E28:E32"/>
    <mergeCell ref="B23:B27"/>
    <mergeCell ref="B28:B32"/>
    <mergeCell ref="I33:I37"/>
    <mergeCell ref="I38:I42"/>
    <mergeCell ref="I43:I47"/>
    <mergeCell ref="I48:I52"/>
    <mergeCell ref="I153:I157"/>
    <mergeCell ref="G13:G17"/>
    <mergeCell ref="G18:G22"/>
    <mergeCell ref="G23:G27"/>
    <mergeCell ref="G28:G32"/>
    <mergeCell ref="G33:G37"/>
    <mergeCell ref="H153:H157"/>
    <mergeCell ref="I13:I17"/>
    <mergeCell ref="I18:I22"/>
    <mergeCell ref="I23:I27"/>
    <mergeCell ref="I28:I32"/>
    <mergeCell ref="G38:G42"/>
    <mergeCell ref="G43:G47"/>
    <mergeCell ref="G48:G52"/>
    <mergeCell ref="H33:H37"/>
    <mergeCell ref="H38:H42"/>
    <mergeCell ref="H43:H47"/>
    <mergeCell ref="H48:H52"/>
    <mergeCell ref="G153:G157"/>
    <mergeCell ref="G123:G127"/>
    <mergeCell ref="J33:J37"/>
    <mergeCell ref="J38:J42"/>
    <mergeCell ref="J43:J47"/>
    <mergeCell ref="J48:J52"/>
    <mergeCell ref="J153:J157"/>
    <mergeCell ref="K13:K17"/>
    <mergeCell ref="K18:K22"/>
    <mergeCell ref="K23:K27"/>
    <mergeCell ref="K28:K32"/>
    <mergeCell ref="K33:K37"/>
    <mergeCell ref="K38:K42"/>
    <mergeCell ref="K43:K47"/>
    <mergeCell ref="K48:K52"/>
    <mergeCell ref="K153:K157"/>
    <mergeCell ref="J13:J17"/>
    <mergeCell ref="J18:J22"/>
    <mergeCell ref="J23:J27"/>
    <mergeCell ref="J28:J32"/>
    <mergeCell ref="J53:J57"/>
    <mergeCell ref="K53:K57"/>
    <mergeCell ref="J63:J67"/>
    <mergeCell ref="K63:K67"/>
    <mergeCell ref="J73:J77"/>
    <mergeCell ref="K73:K77"/>
    <mergeCell ref="L33:L37"/>
    <mergeCell ref="L38:L42"/>
    <mergeCell ref="L43:L47"/>
    <mergeCell ref="M13:M17"/>
    <mergeCell ref="M18:M22"/>
    <mergeCell ref="M23:M27"/>
    <mergeCell ref="M28:M32"/>
    <mergeCell ref="M33:M37"/>
    <mergeCell ref="M38:M42"/>
    <mergeCell ref="L13:L17"/>
    <mergeCell ref="Q153:Q157"/>
    <mergeCell ref="Q33:Q37"/>
    <mergeCell ref="O38:O42"/>
    <mergeCell ref="Q38:Q42"/>
    <mergeCell ref="O43:O47"/>
    <mergeCell ref="Q43:Q47"/>
    <mergeCell ref="O48:O52"/>
    <mergeCell ref="Q48:Q52"/>
    <mergeCell ref="P33:P37"/>
    <mergeCell ref="P38:P42"/>
    <mergeCell ref="P43:P47"/>
    <mergeCell ref="P48:P52"/>
    <mergeCell ref="P153:P157"/>
    <mergeCell ref="O73:O77"/>
    <mergeCell ref="P73:P77"/>
    <mergeCell ref="Q73:Q77"/>
    <mergeCell ref="O83:O87"/>
    <mergeCell ref="P83:P87"/>
    <mergeCell ref="Q83:Q87"/>
    <mergeCell ref="O113:O117"/>
    <mergeCell ref="P113:P117"/>
    <mergeCell ref="Q113:Q117"/>
    <mergeCell ref="O123:O127"/>
    <mergeCell ref="P123:P127"/>
    <mergeCell ref="L48:L52"/>
    <mergeCell ref="L153:L157"/>
    <mergeCell ref="O13:O17"/>
    <mergeCell ref="O33:O37"/>
    <mergeCell ref="O153:O157"/>
    <mergeCell ref="M43:M47"/>
    <mergeCell ref="Z155:Z156"/>
    <mergeCell ref="Z33:Z34"/>
    <mergeCell ref="Z35:Z36"/>
    <mergeCell ref="Z38:Z39"/>
    <mergeCell ref="Z40:Z41"/>
    <mergeCell ref="Z43:Z44"/>
    <mergeCell ref="Z45:Z46"/>
    <mergeCell ref="Z18:Z19"/>
    <mergeCell ref="Z20:Z21"/>
    <mergeCell ref="Z23:Z24"/>
    <mergeCell ref="Z25:Z26"/>
    <mergeCell ref="Z28:Z29"/>
    <mergeCell ref="Z30:Z31"/>
    <mergeCell ref="Z48:Z49"/>
    <mergeCell ref="Z50:Z51"/>
    <mergeCell ref="Z153:Z154"/>
    <mergeCell ref="M48:M52"/>
    <mergeCell ref="M153:M157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C53:C57"/>
    <mergeCell ref="D53:D57"/>
    <mergeCell ref="E53:E57"/>
    <mergeCell ref="F53:F57"/>
    <mergeCell ref="G53:G57"/>
    <mergeCell ref="H53:H57"/>
    <mergeCell ref="I53:I57"/>
    <mergeCell ref="C63:C67"/>
    <mergeCell ref="D63:D67"/>
    <mergeCell ref="E63:E67"/>
    <mergeCell ref="F63:F67"/>
    <mergeCell ref="G63:G67"/>
    <mergeCell ref="H63:H67"/>
    <mergeCell ref="I63:I67"/>
    <mergeCell ref="C73:C77"/>
    <mergeCell ref="D73:D77"/>
    <mergeCell ref="E73:E77"/>
    <mergeCell ref="F73:F77"/>
    <mergeCell ref="G73:G77"/>
    <mergeCell ref="H73:H77"/>
    <mergeCell ref="I73:I77"/>
    <mergeCell ref="C83:C87"/>
    <mergeCell ref="L53:L57"/>
    <mergeCell ref="M53:M57"/>
    <mergeCell ref="O53:O57"/>
    <mergeCell ref="P53:P57"/>
    <mergeCell ref="Q53:Q57"/>
    <mergeCell ref="Z53:Z54"/>
    <mergeCell ref="Z55:Z56"/>
    <mergeCell ref="C58:C62"/>
    <mergeCell ref="D58:D62"/>
    <mergeCell ref="E58:E62"/>
    <mergeCell ref="F58:F62"/>
    <mergeCell ref="G58:G62"/>
    <mergeCell ref="H58:H62"/>
    <mergeCell ref="I58:I62"/>
    <mergeCell ref="J58:J62"/>
    <mergeCell ref="K58:K62"/>
    <mergeCell ref="L58:L62"/>
    <mergeCell ref="M58:M62"/>
    <mergeCell ref="O58:O62"/>
    <mergeCell ref="P58:P62"/>
    <mergeCell ref="Q58:Q62"/>
    <mergeCell ref="Z58:Z59"/>
    <mergeCell ref="Z60:Z61"/>
    <mergeCell ref="L63:L67"/>
    <mergeCell ref="M63:M67"/>
    <mergeCell ref="O63:O67"/>
    <mergeCell ref="P63:P67"/>
    <mergeCell ref="Q63:Q67"/>
    <mergeCell ref="Z63:Z64"/>
    <mergeCell ref="Z65:Z66"/>
    <mergeCell ref="C68:C72"/>
    <mergeCell ref="D68:D72"/>
    <mergeCell ref="E68:E72"/>
    <mergeCell ref="F68:F72"/>
    <mergeCell ref="G68:G72"/>
    <mergeCell ref="H68:H72"/>
    <mergeCell ref="I68:I72"/>
    <mergeCell ref="J68:J72"/>
    <mergeCell ref="K68:K72"/>
    <mergeCell ref="L68:L72"/>
    <mergeCell ref="M68:M72"/>
    <mergeCell ref="O68:O72"/>
    <mergeCell ref="P68:P72"/>
    <mergeCell ref="Q68:Q72"/>
    <mergeCell ref="Z68:Z69"/>
    <mergeCell ref="Z70:Z71"/>
    <mergeCell ref="J83:J87"/>
    <mergeCell ref="K83:K87"/>
    <mergeCell ref="L83:L87"/>
    <mergeCell ref="L73:L77"/>
    <mergeCell ref="M73:M77"/>
    <mergeCell ref="M83:M87"/>
    <mergeCell ref="Z73:Z74"/>
    <mergeCell ref="Z75:Z76"/>
    <mergeCell ref="C78:C82"/>
    <mergeCell ref="D78:D82"/>
    <mergeCell ref="E78:E82"/>
    <mergeCell ref="F78:F82"/>
    <mergeCell ref="G78:G82"/>
    <mergeCell ref="H78:H82"/>
    <mergeCell ref="I78:I82"/>
    <mergeCell ref="J78:J82"/>
    <mergeCell ref="K78:K82"/>
    <mergeCell ref="L78:L82"/>
    <mergeCell ref="M78:M82"/>
    <mergeCell ref="O78:O82"/>
    <mergeCell ref="P78:P82"/>
    <mergeCell ref="Q78:Q82"/>
    <mergeCell ref="Z78:Z79"/>
    <mergeCell ref="Z80:Z81"/>
    <mergeCell ref="Z83:Z84"/>
    <mergeCell ref="Z85:Z86"/>
    <mergeCell ref="C88:C92"/>
    <mergeCell ref="D88:D92"/>
    <mergeCell ref="E88:E92"/>
    <mergeCell ref="F88:F92"/>
    <mergeCell ref="G88:G92"/>
    <mergeCell ref="H88:H92"/>
    <mergeCell ref="I88:I92"/>
    <mergeCell ref="J88:J92"/>
    <mergeCell ref="K88:K92"/>
    <mergeCell ref="L88:L92"/>
    <mergeCell ref="M88:M92"/>
    <mergeCell ref="O88:O92"/>
    <mergeCell ref="P88:P92"/>
    <mergeCell ref="Q88:Q92"/>
    <mergeCell ref="Z88:Z89"/>
    <mergeCell ref="Z90:Z91"/>
    <mergeCell ref="D83:D87"/>
    <mergeCell ref="E83:E87"/>
    <mergeCell ref="F83:F87"/>
    <mergeCell ref="G83:G87"/>
    <mergeCell ref="H83:H87"/>
    <mergeCell ref="I83:I87"/>
    <mergeCell ref="M93:M97"/>
    <mergeCell ref="O93:O97"/>
    <mergeCell ref="P93:P97"/>
    <mergeCell ref="Q93:Q97"/>
    <mergeCell ref="Z93:Z94"/>
    <mergeCell ref="Z95:Z96"/>
    <mergeCell ref="C98:C102"/>
    <mergeCell ref="D98:D102"/>
    <mergeCell ref="E98:E102"/>
    <mergeCell ref="F98:F102"/>
    <mergeCell ref="G98:G102"/>
    <mergeCell ref="H98:H102"/>
    <mergeCell ref="I98:I102"/>
    <mergeCell ref="J98:J102"/>
    <mergeCell ref="K98:K102"/>
    <mergeCell ref="L98:L102"/>
    <mergeCell ref="M98:M102"/>
    <mergeCell ref="O98:O102"/>
    <mergeCell ref="P98:P102"/>
    <mergeCell ref="Q98:Q102"/>
    <mergeCell ref="Z98:Z99"/>
    <mergeCell ref="Z100:Z101"/>
    <mergeCell ref="C93:C97"/>
    <mergeCell ref="D93:D97"/>
    <mergeCell ref="E103:E107"/>
    <mergeCell ref="F103:F107"/>
    <mergeCell ref="G103:G107"/>
    <mergeCell ref="H103:H107"/>
    <mergeCell ref="I103:I107"/>
    <mergeCell ref="J103:J107"/>
    <mergeCell ref="K103:K107"/>
    <mergeCell ref="L93:L97"/>
    <mergeCell ref="E93:E97"/>
    <mergeCell ref="F93:F97"/>
    <mergeCell ref="G93:G97"/>
    <mergeCell ref="H93:H97"/>
    <mergeCell ref="I93:I97"/>
    <mergeCell ref="J93:J97"/>
    <mergeCell ref="K93:K97"/>
    <mergeCell ref="L103:L107"/>
    <mergeCell ref="M103:M107"/>
    <mergeCell ref="O103:O107"/>
    <mergeCell ref="P103:P107"/>
    <mergeCell ref="Q103:Q107"/>
    <mergeCell ref="Z103:Z104"/>
    <mergeCell ref="Z105:Z106"/>
    <mergeCell ref="C108:C112"/>
    <mergeCell ref="D108:D112"/>
    <mergeCell ref="E108:E112"/>
    <mergeCell ref="F108:F112"/>
    <mergeCell ref="G108:G112"/>
    <mergeCell ref="H108:H112"/>
    <mergeCell ref="I108:I112"/>
    <mergeCell ref="J108:J112"/>
    <mergeCell ref="K108:K112"/>
    <mergeCell ref="L108:L112"/>
    <mergeCell ref="M108:M112"/>
    <mergeCell ref="O108:O112"/>
    <mergeCell ref="P108:P112"/>
    <mergeCell ref="Q108:Q112"/>
    <mergeCell ref="Z108:Z109"/>
    <mergeCell ref="Z110:Z111"/>
    <mergeCell ref="C103:C107"/>
    <mergeCell ref="D103:D107"/>
    <mergeCell ref="Z113:Z114"/>
    <mergeCell ref="Z115:Z116"/>
    <mergeCell ref="C118:C122"/>
    <mergeCell ref="D118:D122"/>
    <mergeCell ref="E118:E122"/>
    <mergeCell ref="F118:F122"/>
    <mergeCell ref="G118:G122"/>
    <mergeCell ref="H118:H122"/>
    <mergeCell ref="I118:I122"/>
    <mergeCell ref="J118:J122"/>
    <mergeCell ref="K118:K122"/>
    <mergeCell ref="L118:L122"/>
    <mergeCell ref="M118:M122"/>
    <mergeCell ref="O118:O122"/>
    <mergeCell ref="P118:P122"/>
    <mergeCell ref="Q118:Q122"/>
    <mergeCell ref="Z118:Z119"/>
    <mergeCell ref="Z120:Z121"/>
    <mergeCell ref="C113:C117"/>
    <mergeCell ref="D113:D117"/>
    <mergeCell ref="E113:E117"/>
    <mergeCell ref="H123:H127"/>
    <mergeCell ref="I123:I127"/>
    <mergeCell ref="J123:J127"/>
    <mergeCell ref="K123:K127"/>
    <mergeCell ref="L113:L117"/>
    <mergeCell ref="M113:M117"/>
    <mergeCell ref="F113:F117"/>
    <mergeCell ref="G113:G117"/>
    <mergeCell ref="H113:H117"/>
    <mergeCell ref="I113:I117"/>
    <mergeCell ref="J113:J117"/>
    <mergeCell ref="K113:K117"/>
    <mergeCell ref="M123:M127"/>
    <mergeCell ref="Q123:Q127"/>
    <mergeCell ref="Z123:Z124"/>
    <mergeCell ref="Z125:Z126"/>
    <mergeCell ref="C128:C132"/>
    <mergeCell ref="D128:D132"/>
    <mergeCell ref="E128:E132"/>
    <mergeCell ref="F128:F132"/>
    <mergeCell ref="G128:G132"/>
    <mergeCell ref="H128:H132"/>
    <mergeCell ref="I128:I132"/>
    <mergeCell ref="J128:J132"/>
    <mergeCell ref="K128:K132"/>
    <mergeCell ref="L128:L132"/>
    <mergeCell ref="M128:M132"/>
    <mergeCell ref="O128:O132"/>
    <mergeCell ref="P128:P132"/>
    <mergeCell ref="Q128:Q132"/>
    <mergeCell ref="Z128:Z129"/>
    <mergeCell ref="Z130:Z131"/>
    <mergeCell ref="C123:C127"/>
    <mergeCell ref="D123:D127"/>
    <mergeCell ref="L123:L127"/>
    <mergeCell ref="E123:E127"/>
    <mergeCell ref="F123:F127"/>
    <mergeCell ref="C133:C137"/>
    <mergeCell ref="D133:D137"/>
    <mergeCell ref="E133:E137"/>
    <mergeCell ref="F133:F137"/>
    <mergeCell ref="G133:G137"/>
    <mergeCell ref="H133:H137"/>
    <mergeCell ref="I133:I137"/>
    <mergeCell ref="J133:J137"/>
    <mergeCell ref="K133:K137"/>
    <mergeCell ref="C138:C142"/>
    <mergeCell ref="D138:D142"/>
    <mergeCell ref="E138:E142"/>
    <mergeCell ref="F138:F142"/>
    <mergeCell ref="G138:G142"/>
    <mergeCell ref="H138:H142"/>
    <mergeCell ref="I138:I142"/>
    <mergeCell ref="J138:J142"/>
    <mergeCell ref="K138:K142"/>
    <mergeCell ref="L148:L152"/>
    <mergeCell ref="M148:M152"/>
    <mergeCell ref="O148:O152"/>
    <mergeCell ref="P148:P152"/>
    <mergeCell ref="Q148:Q152"/>
    <mergeCell ref="Z148:Z149"/>
    <mergeCell ref="Z150:Z151"/>
    <mergeCell ref="C143:C147"/>
    <mergeCell ref="D143:D147"/>
    <mergeCell ref="E143:E147"/>
    <mergeCell ref="F143:F147"/>
    <mergeCell ref="G143:G147"/>
    <mergeCell ref="H143:H147"/>
    <mergeCell ref="I143:I147"/>
    <mergeCell ref="J143:J147"/>
    <mergeCell ref="K143:K147"/>
    <mergeCell ref="C148:C152"/>
    <mergeCell ref="D148:D152"/>
    <mergeCell ref="E148:E152"/>
    <mergeCell ref="F148:F152"/>
    <mergeCell ref="G148:G152"/>
    <mergeCell ref="H148:H152"/>
    <mergeCell ref="I148:I152"/>
    <mergeCell ref="J148:J152"/>
    <mergeCell ref="K148:K152"/>
    <mergeCell ref="Z13:Z14"/>
    <mergeCell ref="Z15:Z16"/>
    <mergeCell ref="L143:L147"/>
    <mergeCell ref="M143:M147"/>
    <mergeCell ref="O143:O147"/>
    <mergeCell ref="P143:P147"/>
    <mergeCell ref="Q143:Q147"/>
    <mergeCell ref="Z143:Z144"/>
    <mergeCell ref="Z145:Z146"/>
    <mergeCell ref="L133:L137"/>
    <mergeCell ref="M133:M137"/>
    <mergeCell ref="O133:O137"/>
    <mergeCell ref="P133:P137"/>
    <mergeCell ref="Q133:Q137"/>
    <mergeCell ref="Z133:Z134"/>
    <mergeCell ref="Z135:Z136"/>
    <mergeCell ref="L138:L142"/>
    <mergeCell ref="M138:M142"/>
    <mergeCell ref="O138:O142"/>
    <mergeCell ref="P138:P142"/>
    <mergeCell ref="Q138:Q142"/>
    <mergeCell ref="Z138:Z139"/>
    <mergeCell ref="Z140:Z141"/>
  </mergeCells>
  <conditionalFormatting sqref="B1:D1">
    <cfRule type="expression" dxfId="17" priority="10">
      <formula>$B$1="Koszty promocji spełniają warunek max. 15%"</formula>
    </cfRule>
    <cfRule type="expression" dxfId="16" priority="11">
      <formula>$B$1="Koszty promocji przekraczają 15% kosztów kwalifikowanych!!! Obniż koszty promocji."</formula>
    </cfRule>
  </conditionalFormatting>
  <conditionalFormatting sqref="B2:D2">
    <cfRule type="expression" dxfId="15" priority="8">
      <formula>$B$2="Koszty pośrednie spełniają warunek max. 10%"</formula>
    </cfRule>
    <cfRule type="expression" dxfId="14" priority="9">
      <formula>$B$2="Koszty pośrednie przekraczają 10% kosztów kwalifikowanych!!! Obniż koszty pośrednie."</formula>
    </cfRule>
  </conditionalFormatting>
  <conditionalFormatting sqref="B3:D3">
    <cfRule type="expression" dxfId="13" priority="6">
      <formula>$B$3=" "</formula>
    </cfRule>
    <cfRule type="expression" dxfId="12" priority="7">
      <formula>$B$3="Wybrano RYCZAŁT 15%, a koszty pośrednie przekraczają 15% kosztów wynagrodzeń!!!"</formula>
    </cfRule>
  </conditionalFormatting>
  <conditionalFormatting sqref="U3">
    <cfRule type="expression" dxfId="11" priority="5">
      <formula>$U$6&gt;2023</formula>
    </cfRule>
  </conditionalFormatting>
  <conditionalFormatting sqref="V3">
    <cfRule type="expression" dxfId="10" priority="4">
      <formula>$V$6&gt;2023</formula>
    </cfRule>
  </conditionalFormatting>
  <conditionalFormatting sqref="W3">
    <cfRule type="expression" dxfId="9" priority="3">
      <formula>$W$6&gt;2023</formula>
    </cfRule>
  </conditionalFormatting>
  <conditionalFormatting sqref="B4:D4">
    <cfRule type="expression" dxfId="8" priority="1">
      <formula>$B$4="Koszty cross-financingu spełniają warunek max. 10%"</formula>
    </cfRule>
    <cfRule type="expression" dxfId="7" priority="2">
      <formula>$B$4="Koszty cross-financingu przekraczają 10% kosztów kwalifikowanych!!! Obniż koszty cross-financingu."</formula>
    </cfRule>
  </conditionalFormatting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21" orientation="landscape" r:id="rId4"/>
  <headerFooter alignWithMargins="0"/>
  <colBreaks count="1" manualBreakCount="1">
    <brk id="20" max="1048575" man="1"/>
  </colBreaks>
  <legacyDrawing r:id="rId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'1. Założenia'!$D$8:$D$9</xm:f>
          </x14:formula1>
          <xm:sqref>H8 H13 H18 H23 H28 H33 H38 H43 H48 H53 H58 H63 H68 H73 H78 H83 H88 H93 H98 H103 H108 H113 H118 H123 H128 H133 H138 H143 H148 H153</xm:sqref>
        </x14:dataValidation>
        <x14:dataValidation type="list" allowBlank="1" showInputMessage="1" showErrorMessage="1">
          <x14:formula1>
            <xm:f>'Listy wyboru'!$F$3:$F$13</xm:f>
          </x14:formula1>
          <xm:sqref>E8:E157</xm:sqref>
        </x14:dataValidation>
        <x14:dataValidation type="list" allowBlank="1" showInputMessage="1" showErrorMessage="1">
          <x14:formula1>
            <xm:f>'Listy wyboru'!$I$3:$I$4</xm:f>
          </x14:formula1>
          <xm:sqref>F8:F157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workbookViewId="0">
      <selection activeCell="F12" sqref="F12"/>
    </sheetView>
  </sheetViews>
  <sheetFormatPr defaultRowHeight="12.75" x14ac:dyDescent="0.2"/>
  <cols>
    <col min="1" max="1" width="2.42578125" style="53" customWidth="1"/>
    <col min="2" max="2" width="61.42578125" customWidth="1"/>
    <col min="3" max="3" width="23.42578125" style="53" customWidth="1"/>
    <col min="4" max="4" width="12.42578125" style="53" customWidth="1"/>
    <col min="5" max="29" width="8.7109375" style="53"/>
  </cols>
  <sheetData>
    <row r="1" spans="2:4" ht="9.6" customHeight="1" x14ac:dyDescent="0.2"/>
    <row r="2" spans="2:4" ht="15.75" x14ac:dyDescent="0.2">
      <c r="B2" s="191" t="s">
        <v>138</v>
      </c>
    </row>
    <row r="3" spans="2:4" ht="9.6" customHeight="1" x14ac:dyDescent="0.2">
      <c r="B3" s="183"/>
    </row>
    <row r="4" spans="2:4" ht="12.6" customHeight="1" x14ac:dyDescent="0.2">
      <c r="B4" s="96" t="s">
        <v>139</v>
      </c>
      <c r="C4" s="192" t="s">
        <v>18</v>
      </c>
      <c r="D4" s="193" t="s">
        <v>140</v>
      </c>
    </row>
    <row r="5" spans="2:4" ht="36" customHeight="1" x14ac:dyDescent="0.2">
      <c r="B5" s="166" t="s">
        <v>136</v>
      </c>
      <c r="C5" s="194">
        <f>'2. Nakłady'!F170</f>
        <v>0</v>
      </c>
      <c r="D5" s="195" t="e">
        <f>100%-SUM(D6:D14)</f>
        <v>#DIV/0!</v>
      </c>
    </row>
    <row r="6" spans="2:4" ht="30.6" customHeight="1" x14ac:dyDescent="0.2">
      <c r="B6" s="185" t="s">
        <v>137</v>
      </c>
      <c r="C6" s="194">
        <f>'2. Nakłady'!F171</f>
        <v>0</v>
      </c>
      <c r="D6" s="195" t="e">
        <f t="shared" ref="D6:D14" si="0">C6/$C$15</f>
        <v>#DIV/0!</v>
      </c>
    </row>
    <row r="7" spans="2:4" ht="21" customHeight="1" x14ac:dyDescent="0.2">
      <c r="B7" s="3" t="s">
        <v>133</v>
      </c>
      <c r="C7" s="194">
        <f>'2. Nakłady'!F172</f>
        <v>0</v>
      </c>
      <c r="D7" s="195" t="e">
        <f t="shared" si="0"/>
        <v>#DIV/0!</v>
      </c>
    </row>
    <row r="8" spans="2:4" ht="17.45" customHeight="1" x14ac:dyDescent="0.2">
      <c r="B8" s="3" t="s">
        <v>27</v>
      </c>
      <c r="C8" s="194">
        <f>'2. Nakłady'!F173</f>
        <v>0</v>
      </c>
      <c r="D8" s="195" t="e">
        <f t="shared" si="0"/>
        <v>#DIV/0!</v>
      </c>
    </row>
    <row r="9" spans="2:4" ht="17.45" customHeight="1" x14ac:dyDescent="0.2">
      <c r="B9" s="167" t="s">
        <v>28</v>
      </c>
      <c r="C9" s="194">
        <f>'2. Nakłady'!F174</f>
        <v>0</v>
      </c>
      <c r="D9" s="195" t="e">
        <f t="shared" si="0"/>
        <v>#DIV/0!</v>
      </c>
    </row>
    <row r="10" spans="2:4" ht="17.45" customHeight="1" x14ac:dyDescent="0.2">
      <c r="B10" s="3" t="s">
        <v>134</v>
      </c>
      <c r="C10" s="194">
        <f>'2. Nakłady'!F175</f>
        <v>0</v>
      </c>
      <c r="D10" s="195" t="e">
        <f t="shared" si="0"/>
        <v>#DIV/0!</v>
      </c>
    </row>
    <row r="11" spans="2:4" ht="27" customHeight="1" x14ac:dyDescent="0.2">
      <c r="B11" s="167" t="s">
        <v>126</v>
      </c>
      <c r="C11" s="194">
        <f>'2. Nakłady'!F176</f>
        <v>0</v>
      </c>
      <c r="D11" s="195" t="e">
        <f t="shared" si="0"/>
        <v>#DIV/0!</v>
      </c>
    </row>
    <row r="12" spans="2:4" ht="17.45" customHeight="1" x14ac:dyDescent="0.2">
      <c r="B12" s="3" t="s">
        <v>135</v>
      </c>
      <c r="C12" s="194">
        <f>'2. Nakłady'!F177</f>
        <v>0</v>
      </c>
      <c r="D12" s="195" t="e">
        <f t="shared" si="0"/>
        <v>#DIV/0!</v>
      </c>
    </row>
    <row r="13" spans="2:4" ht="17.45" customHeight="1" x14ac:dyDescent="0.2">
      <c r="B13" s="168" t="s">
        <v>29</v>
      </c>
      <c r="C13" s="194">
        <f>'2. Nakłady'!F178</f>
        <v>0</v>
      </c>
      <c r="D13" s="195" t="e">
        <f t="shared" si="0"/>
        <v>#DIV/0!</v>
      </c>
    </row>
    <row r="14" spans="2:4" ht="17.45" customHeight="1" x14ac:dyDescent="0.2">
      <c r="B14" s="167" t="s">
        <v>127</v>
      </c>
      <c r="C14" s="194">
        <f>'2. Nakłady'!F179</f>
        <v>0</v>
      </c>
      <c r="D14" s="195" t="e">
        <f t="shared" si="0"/>
        <v>#DIV/0!</v>
      </c>
    </row>
    <row r="15" spans="2:4" ht="17.45" customHeight="1" x14ac:dyDescent="0.2">
      <c r="B15" s="48" t="s">
        <v>141</v>
      </c>
      <c r="C15" s="40">
        <f>SUM(C5:C14)</f>
        <v>0</v>
      </c>
      <c r="D15" s="195" t="e">
        <f>SUM(D5:D14)</f>
        <v>#DIV/0!</v>
      </c>
    </row>
    <row r="16" spans="2:4" ht="12.6" customHeight="1" x14ac:dyDescent="0.2">
      <c r="B16" s="196"/>
      <c r="C16" s="197"/>
      <c r="D16" s="197"/>
    </row>
    <row r="17" s="53" customFormat="1" x14ac:dyDescent="0.2"/>
    <row r="18" s="53" customFormat="1" x14ac:dyDescent="0.2"/>
    <row r="19" s="53" customFormat="1" x14ac:dyDescent="0.2"/>
    <row r="20" s="53" customFormat="1" x14ac:dyDescent="0.2"/>
    <row r="21" s="53" customFormat="1" x14ac:dyDescent="0.2"/>
    <row r="22" s="53" customFormat="1" x14ac:dyDescent="0.2"/>
    <row r="23" s="53" customFormat="1" x14ac:dyDescent="0.2"/>
    <row r="24" s="53" customFormat="1" x14ac:dyDescent="0.2"/>
    <row r="25" s="53" customFormat="1" x14ac:dyDescent="0.2"/>
    <row r="26" s="53" customFormat="1" x14ac:dyDescent="0.2"/>
    <row r="27" s="53" customFormat="1" x14ac:dyDescent="0.2"/>
    <row r="28" s="53" customFormat="1" x14ac:dyDescent="0.2"/>
    <row r="29" s="53" customFormat="1" x14ac:dyDescent="0.2"/>
    <row r="30" s="53" customFormat="1" x14ac:dyDescent="0.2"/>
    <row r="31" s="53" customFormat="1" x14ac:dyDescent="0.2"/>
    <row r="32" s="53" customFormat="1" x14ac:dyDescent="0.2"/>
    <row r="33" s="53" customFormat="1" x14ac:dyDescent="0.2"/>
    <row r="34" s="53" customFormat="1" x14ac:dyDescent="0.2"/>
    <row r="35" s="53" customFormat="1" x14ac:dyDescent="0.2"/>
    <row r="36" s="53" customFormat="1" x14ac:dyDescent="0.2"/>
    <row r="37" s="53" customFormat="1" x14ac:dyDescent="0.2"/>
    <row r="38" s="53" customFormat="1" x14ac:dyDescent="0.2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14" sqref="L14"/>
    </sheetView>
  </sheetViews>
  <sheetFormatPr defaultColWidth="9.140625" defaultRowHeight="12.75" x14ac:dyDescent="0.2"/>
  <cols>
    <col min="1" max="1" width="40.5703125" style="6" customWidth="1"/>
    <col min="2" max="4" width="10.140625" style="6" bestFit="1" customWidth="1"/>
    <col min="5" max="5" width="12.42578125" style="6" bestFit="1" customWidth="1"/>
    <col min="6" max="7" width="11.42578125" style="6" bestFit="1" customWidth="1"/>
    <col min="8" max="8" width="10.140625" style="6" bestFit="1" customWidth="1"/>
    <col min="9" max="9" width="11.5703125" style="6" bestFit="1" customWidth="1"/>
    <col min="10" max="10" width="10.140625" style="6" bestFit="1" customWidth="1"/>
    <col min="11" max="11" width="10.140625" style="6" customWidth="1"/>
    <col min="12" max="16384" width="9.140625" style="7"/>
  </cols>
  <sheetData>
    <row r="1" spans="1:11" ht="19.5" customHeight="1" x14ac:dyDescent="0.2">
      <c r="A1" s="99"/>
      <c r="B1" s="105"/>
      <c r="C1" s="99"/>
      <c r="D1" s="99"/>
      <c r="E1" s="99"/>
      <c r="F1" s="99"/>
      <c r="G1" s="99"/>
      <c r="H1" s="99"/>
      <c r="I1" s="99"/>
      <c r="J1" s="99"/>
      <c r="K1" s="99"/>
    </row>
    <row r="2" spans="1:11" ht="48" customHeight="1" x14ac:dyDescent="0.2">
      <c r="A2" s="99"/>
      <c r="B2" s="99"/>
      <c r="C2" s="99"/>
      <c r="D2" s="99"/>
      <c r="E2" s="99"/>
      <c r="F2" s="99"/>
      <c r="G2" s="99"/>
      <c r="H2" s="106"/>
      <c r="I2" s="99"/>
      <c r="J2" s="99"/>
      <c r="K2" s="99"/>
    </row>
    <row r="3" spans="1:11" ht="30" customHeight="1" x14ac:dyDescent="0.2">
      <c r="A3" s="100"/>
      <c r="B3" s="79" t="str">
        <f>'1. Założenia'!E21</f>
        <v>Rok 1 
(bazowy)</v>
      </c>
      <c r="C3" s="79" t="str">
        <f>'1. Założenia'!F21</f>
        <v>Rok 2</v>
      </c>
      <c r="D3" s="79" t="str">
        <f>'1. Założenia'!G21</f>
        <v>Rok 3</v>
      </c>
      <c r="E3" s="79" t="str">
        <f>'1. Założenia'!H21</f>
        <v>Rok 4</v>
      </c>
      <c r="F3" s="79" t="str">
        <f>'1. Założenia'!I21</f>
        <v>Rok 5</v>
      </c>
      <c r="G3" s="79" t="str">
        <f>'1. Założenia'!J21</f>
        <v>Rok 6</v>
      </c>
      <c r="H3" s="79" t="str">
        <f>'1. Założenia'!K21</f>
        <v>Rok 7</v>
      </c>
      <c r="I3" s="79" t="str">
        <f>'1. Założenia'!L21</f>
        <v>Rok 8</v>
      </c>
      <c r="J3" s="79" t="str">
        <f>'1. Założenia'!M21</f>
        <v>Rok 9</v>
      </c>
      <c r="K3" s="79" t="str">
        <f>'1. Założenia'!N21</f>
        <v>Rok 10</v>
      </c>
    </row>
    <row r="4" spans="1:11" ht="21.6" customHeight="1" x14ac:dyDescent="0.2">
      <c r="A4" s="100"/>
      <c r="B4" s="79">
        <f>'1. Założenia'!E22</f>
        <v>0</v>
      </c>
      <c r="C4" s="79">
        <f>'1. Założenia'!F22</f>
        <v>1</v>
      </c>
      <c r="D4" s="79">
        <f>'1. Założenia'!G22</f>
        <v>2</v>
      </c>
      <c r="E4" s="79">
        <f>'1. Założenia'!H22</f>
        <v>3</v>
      </c>
      <c r="F4" s="79">
        <f>'1. Założenia'!I22</f>
        <v>4</v>
      </c>
      <c r="G4" s="79">
        <f>'1. Założenia'!J22</f>
        <v>5</v>
      </c>
      <c r="H4" s="79">
        <f>'1. Założenia'!K22</f>
        <v>6</v>
      </c>
      <c r="I4" s="79">
        <f>'1. Założenia'!L22</f>
        <v>7</v>
      </c>
      <c r="J4" s="79">
        <f>'1. Założenia'!M22</f>
        <v>8</v>
      </c>
      <c r="K4" s="79">
        <f>'1. Założenia'!N22</f>
        <v>9</v>
      </c>
    </row>
    <row r="5" spans="1:11" x14ac:dyDescent="0.2">
      <c r="A5" s="8" t="s">
        <v>16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12" t="s">
        <v>69</v>
      </c>
      <c r="B6" s="34">
        <f t="shared" ref="B6:K6" si="0">B14-B10</f>
        <v>0</v>
      </c>
      <c r="C6" s="34">
        <f t="shared" si="0"/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</row>
    <row r="7" spans="1:11" x14ac:dyDescent="0.2">
      <c r="A7" s="101" t="s">
        <v>22</v>
      </c>
      <c r="B7" s="103">
        <f t="shared" ref="B7:K7" si="1">SUM(B6:B6)</f>
        <v>0</v>
      </c>
      <c r="C7" s="103">
        <f t="shared" si="1"/>
        <v>0</v>
      </c>
      <c r="D7" s="103">
        <f t="shared" si="1"/>
        <v>0</v>
      </c>
      <c r="E7" s="103">
        <f t="shared" si="1"/>
        <v>0</v>
      </c>
      <c r="F7" s="103">
        <f t="shared" si="1"/>
        <v>0</v>
      </c>
      <c r="G7" s="103">
        <f t="shared" si="1"/>
        <v>0</v>
      </c>
      <c r="H7" s="103">
        <f t="shared" si="1"/>
        <v>0</v>
      </c>
      <c r="I7" s="103">
        <f t="shared" si="1"/>
        <v>0</v>
      </c>
      <c r="J7" s="103">
        <f t="shared" si="1"/>
        <v>0</v>
      </c>
      <c r="K7" s="103">
        <f t="shared" si="1"/>
        <v>0</v>
      </c>
    </row>
    <row r="8" spans="1:11" s="10" customFormat="1" ht="25.5" customHeight="1" x14ac:dyDescent="0.2">
      <c r="A8" s="102"/>
      <c r="B8" s="104"/>
      <c r="C8" s="104"/>
      <c r="D8" s="104"/>
      <c r="E8" s="104"/>
      <c r="F8" s="104"/>
      <c r="G8" s="104"/>
      <c r="H8" s="104"/>
      <c r="I8" s="104"/>
      <c r="J8" s="104"/>
      <c r="K8" s="104"/>
    </row>
    <row r="9" spans="1:11" ht="25.5" x14ac:dyDescent="0.2">
      <c r="A9" s="8" t="s">
        <v>63</v>
      </c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x14ac:dyDescent="0.2">
      <c r="A10" s="12" t="s">
        <v>69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</row>
    <row r="11" spans="1:11" x14ac:dyDescent="0.2">
      <c r="A11" s="101" t="s">
        <v>22</v>
      </c>
      <c r="B11" s="103">
        <f t="shared" ref="B11:K11" si="2">SUM(B10:B10)</f>
        <v>0</v>
      </c>
      <c r="C11" s="103">
        <f t="shared" si="2"/>
        <v>0</v>
      </c>
      <c r="D11" s="103">
        <f t="shared" si="2"/>
        <v>0</v>
      </c>
      <c r="E11" s="103">
        <f>SUM(E10:E10)</f>
        <v>0</v>
      </c>
      <c r="F11" s="103">
        <f t="shared" si="2"/>
        <v>0</v>
      </c>
      <c r="G11" s="103">
        <f t="shared" si="2"/>
        <v>0</v>
      </c>
      <c r="H11" s="103">
        <f t="shared" si="2"/>
        <v>0</v>
      </c>
      <c r="I11" s="103">
        <f t="shared" si="2"/>
        <v>0</v>
      </c>
      <c r="J11" s="103">
        <f t="shared" si="2"/>
        <v>0</v>
      </c>
      <c r="K11" s="103">
        <f t="shared" si="2"/>
        <v>0</v>
      </c>
    </row>
    <row r="12" spans="1:11" x14ac:dyDescent="0.2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</row>
    <row r="13" spans="1:11" ht="25.5" x14ac:dyDescent="0.2">
      <c r="A13" s="8" t="s">
        <v>64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2">
      <c r="A14" s="12" t="s">
        <v>69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1" x14ac:dyDescent="0.2">
      <c r="A15" s="101" t="s">
        <v>22</v>
      </c>
      <c r="B15" s="103">
        <f t="shared" ref="B15:K15" si="3">SUM(B14:B14)</f>
        <v>0</v>
      </c>
      <c r="C15" s="103">
        <f t="shared" si="3"/>
        <v>0</v>
      </c>
      <c r="D15" s="103">
        <f t="shared" si="3"/>
        <v>0</v>
      </c>
      <c r="E15" s="103">
        <f t="shared" si="3"/>
        <v>0</v>
      </c>
      <c r="F15" s="103">
        <f t="shared" si="3"/>
        <v>0</v>
      </c>
      <c r="G15" s="103">
        <f t="shared" si="3"/>
        <v>0</v>
      </c>
      <c r="H15" s="103">
        <f t="shared" si="3"/>
        <v>0</v>
      </c>
      <c r="I15" s="103">
        <f t="shared" si="3"/>
        <v>0</v>
      </c>
      <c r="J15" s="103">
        <f t="shared" si="3"/>
        <v>0</v>
      </c>
      <c r="K15" s="103">
        <f t="shared" si="3"/>
        <v>0</v>
      </c>
    </row>
    <row r="16" spans="1:11" x14ac:dyDescent="0.2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</row>
  </sheetData>
  <printOptions horizontalCentered="1" verticalCentered="1"/>
  <pageMargins left="0.35433070866141736" right="0.35433070866141736" top="0.78740157480314965" bottom="0.78740157480314965" header="0.51181102362204722" footer="0.51181102362204722"/>
  <pageSetup paperSize="9" scale="80" orientation="landscape" r:id="rId1"/>
  <headerFooter alignWithMargins="0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15222D5-9630-4B17-9E03-64C5EF0A34E1}">
            <xm:f>'1. Założenia'!$C$18="złożona"</xm:f>
            <x14:dxf>
              <fill>
                <patternFill>
                  <bgColor rgb="FFFFFF00"/>
                </patternFill>
              </fill>
            </x14:dxf>
          </x14:cfRule>
          <xm:sqref>B10:K10</xm:sqref>
        </x14:conditionalFormatting>
        <x14:conditionalFormatting xmlns:xm="http://schemas.microsoft.com/office/excel/2006/main">
          <x14:cfRule type="expression" priority="2" id="{3B7BB71E-98DE-4E6D-9914-FA4F52E84F3C}">
            <xm:f>'1. Założenia'!$C$18="złożona"</xm:f>
            <x14:dxf>
              <fill>
                <patternFill>
                  <bgColor rgb="FFFFFF00"/>
                </patternFill>
              </fill>
            </x14:dxf>
          </x14:cfRule>
          <xm:sqref>B14:K14</xm:sqref>
        </x14:conditionalFormatting>
        <x14:conditionalFormatting xmlns:xm="http://schemas.microsoft.com/office/excel/2006/main">
          <x14:cfRule type="expression" priority="1" id="{F918F6FF-E01D-4795-9450-1F6E16F7C9F3}">
            <xm:f>'1. Założenia'!$C$18="standardowa"</xm:f>
            <x14:dxf>
              <fill>
                <patternFill>
                  <bgColor rgb="FFFFFF00"/>
                </patternFill>
              </fill>
            </x14:dxf>
          </x14:cfRule>
          <xm:sqref>B6:K6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9"/>
  <sheetViews>
    <sheetView view="pageBreakPreview" zoomScaleNormal="100" zoomScaleSheetLayoutView="100" workbookViewId="0">
      <pane xSplit="1" ySplit="4" topLeftCell="B16" activePane="bottomRight" state="frozen"/>
      <selection pane="topRight" activeCell="B1" sqref="B1"/>
      <selection pane="bottomLeft" activeCell="A5" sqref="A5"/>
      <selection pane="bottomRight" activeCell="L6" sqref="L6"/>
    </sheetView>
  </sheetViews>
  <sheetFormatPr defaultColWidth="9.140625" defaultRowHeight="12.75" x14ac:dyDescent="0.2"/>
  <cols>
    <col min="1" max="1" width="40.5703125" style="6" customWidth="1"/>
    <col min="2" max="8" width="10.140625" style="6" bestFit="1" customWidth="1"/>
    <col min="9" max="9" width="11.5703125" style="6" bestFit="1" customWidth="1"/>
    <col min="10" max="10" width="10.140625" style="6" bestFit="1" customWidth="1"/>
    <col min="11" max="11" width="10.140625" style="6" customWidth="1"/>
    <col min="12" max="16384" width="9.140625" style="7"/>
  </cols>
  <sheetData>
    <row r="1" spans="1:13" ht="19.5" customHeight="1" x14ac:dyDescent="0.2">
      <c r="A1" s="99"/>
      <c r="B1" s="105"/>
      <c r="C1" s="99"/>
      <c r="D1" s="99"/>
      <c r="E1" s="99"/>
      <c r="F1" s="99"/>
      <c r="G1" s="99"/>
      <c r="H1" s="99"/>
      <c r="I1" s="99"/>
      <c r="J1" s="99"/>
      <c r="K1" s="99"/>
    </row>
    <row r="2" spans="1:13" ht="48" customHeight="1" x14ac:dyDescent="0.2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3" ht="30" customHeight="1" x14ac:dyDescent="0.2">
      <c r="A3" s="100"/>
      <c r="B3" s="79" t="str">
        <f>'1. Założenia'!E21</f>
        <v>Rok 1 
(bazowy)</v>
      </c>
      <c r="C3" s="79" t="str">
        <f>'1. Założenia'!F21</f>
        <v>Rok 2</v>
      </c>
      <c r="D3" s="79" t="str">
        <f>'1. Założenia'!G21</f>
        <v>Rok 3</v>
      </c>
      <c r="E3" s="79" t="str">
        <f>'1. Założenia'!H21</f>
        <v>Rok 4</v>
      </c>
      <c r="F3" s="79" t="str">
        <f>'1. Założenia'!I21</f>
        <v>Rok 5</v>
      </c>
      <c r="G3" s="79" t="str">
        <f>'1. Założenia'!J21</f>
        <v>Rok 6</v>
      </c>
      <c r="H3" s="79" t="str">
        <f>'1. Założenia'!K21</f>
        <v>Rok 7</v>
      </c>
      <c r="I3" s="79" t="str">
        <f>'1. Założenia'!L21</f>
        <v>Rok 8</v>
      </c>
      <c r="J3" s="79" t="str">
        <f>'1. Założenia'!M21</f>
        <v>Rok 9</v>
      </c>
      <c r="K3" s="79" t="str">
        <f>'1. Założenia'!N21</f>
        <v>Rok 10</v>
      </c>
    </row>
    <row r="4" spans="1:13" ht="21.6" customHeight="1" x14ac:dyDescent="0.2">
      <c r="A4" s="100"/>
      <c r="B4" s="79">
        <f>'1. Założenia'!E22</f>
        <v>0</v>
      </c>
      <c r="C4" s="79">
        <f>'1. Założenia'!F22</f>
        <v>1</v>
      </c>
      <c r="D4" s="79">
        <f>'1. Założenia'!G22</f>
        <v>2</v>
      </c>
      <c r="E4" s="79">
        <f>'1. Założenia'!H22</f>
        <v>3</v>
      </c>
      <c r="F4" s="79">
        <f>'1. Założenia'!I22</f>
        <v>4</v>
      </c>
      <c r="G4" s="79">
        <f>'1. Założenia'!J22</f>
        <v>5</v>
      </c>
      <c r="H4" s="79">
        <f>'1. Założenia'!K22</f>
        <v>6</v>
      </c>
      <c r="I4" s="79">
        <f>'1. Założenia'!L22</f>
        <v>7</v>
      </c>
      <c r="J4" s="79">
        <f>'1. Założenia'!M22</f>
        <v>8</v>
      </c>
      <c r="K4" s="79">
        <f>'1. Założenia'!N22</f>
        <v>9</v>
      </c>
    </row>
    <row r="5" spans="1:13" x14ac:dyDescent="0.2">
      <c r="A5" s="8" t="s">
        <v>16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3" ht="25.5" x14ac:dyDescent="0.2">
      <c r="A6" s="12" t="s">
        <v>101</v>
      </c>
      <c r="B6" s="34">
        <f t="shared" ref="B6:K6" si="0">B16-B11</f>
        <v>0</v>
      </c>
      <c r="C6" s="34">
        <f t="shared" si="0"/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</row>
    <row r="7" spans="1:13" x14ac:dyDescent="0.2">
      <c r="A7" s="80" t="s">
        <v>102</v>
      </c>
      <c r="B7" s="34">
        <f t="shared" ref="B7:K7" si="1">B17-B12</f>
        <v>0</v>
      </c>
      <c r="C7" s="34">
        <f t="shared" si="1"/>
        <v>0</v>
      </c>
      <c r="D7" s="34">
        <f t="shared" si="1"/>
        <v>0</v>
      </c>
      <c r="E7" s="34">
        <f t="shared" si="1"/>
        <v>0</v>
      </c>
      <c r="F7" s="34">
        <f t="shared" si="1"/>
        <v>0</v>
      </c>
      <c r="G7" s="34">
        <f t="shared" si="1"/>
        <v>0</v>
      </c>
      <c r="H7" s="34">
        <f t="shared" si="1"/>
        <v>0</v>
      </c>
      <c r="I7" s="34">
        <f t="shared" si="1"/>
        <v>0</v>
      </c>
      <c r="J7" s="34">
        <f t="shared" si="1"/>
        <v>0</v>
      </c>
      <c r="K7" s="34">
        <f t="shared" si="1"/>
        <v>0</v>
      </c>
    </row>
    <row r="8" spans="1:13" x14ac:dyDescent="0.2">
      <c r="A8" s="101" t="s">
        <v>22</v>
      </c>
      <c r="B8" s="103">
        <f t="shared" ref="B8:K8" si="2">SUM(B6:B7)</f>
        <v>0</v>
      </c>
      <c r="C8" s="103">
        <f t="shared" si="2"/>
        <v>0</v>
      </c>
      <c r="D8" s="103">
        <f t="shared" si="2"/>
        <v>0</v>
      </c>
      <c r="E8" s="103">
        <f t="shared" si="2"/>
        <v>0</v>
      </c>
      <c r="F8" s="103">
        <f t="shared" si="2"/>
        <v>0</v>
      </c>
      <c r="G8" s="103">
        <f t="shared" si="2"/>
        <v>0</v>
      </c>
      <c r="H8" s="103">
        <f t="shared" si="2"/>
        <v>0</v>
      </c>
      <c r="I8" s="103">
        <f t="shared" si="2"/>
        <v>0</v>
      </c>
      <c r="J8" s="103">
        <f t="shared" si="2"/>
        <v>0</v>
      </c>
      <c r="K8" s="103">
        <f t="shared" si="2"/>
        <v>0</v>
      </c>
      <c r="L8" s="107"/>
      <c r="M8" s="107"/>
    </row>
    <row r="9" spans="1:13" s="10" customFormat="1" ht="25.5" customHeight="1" x14ac:dyDescent="0.2">
      <c r="A9" s="102"/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8"/>
      <c r="M9" s="108"/>
    </row>
    <row r="10" spans="1:13" ht="25.5" x14ac:dyDescent="0.2">
      <c r="A10" s="8" t="s">
        <v>73</v>
      </c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3" ht="25.5" x14ac:dyDescent="0.2">
      <c r="A11" s="12" t="s">
        <v>101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1:13" x14ac:dyDescent="0.2">
      <c r="A12" s="80" t="s">
        <v>102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</row>
    <row r="13" spans="1:13" x14ac:dyDescent="0.2">
      <c r="A13" s="101" t="s">
        <v>22</v>
      </c>
      <c r="B13" s="103">
        <f t="shared" ref="B13:K13" si="3">SUM(B11:B12)</f>
        <v>0</v>
      </c>
      <c r="C13" s="103">
        <f t="shared" si="3"/>
        <v>0</v>
      </c>
      <c r="D13" s="103">
        <f t="shared" si="3"/>
        <v>0</v>
      </c>
      <c r="E13" s="103">
        <f t="shared" si="3"/>
        <v>0</v>
      </c>
      <c r="F13" s="103">
        <f t="shared" si="3"/>
        <v>0</v>
      </c>
      <c r="G13" s="103">
        <f t="shared" si="3"/>
        <v>0</v>
      </c>
      <c r="H13" s="103">
        <f t="shared" si="3"/>
        <v>0</v>
      </c>
      <c r="I13" s="103">
        <f t="shared" si="3"/>
        <v>0</v>
      </c>
      <c r="J13" s="103">
        <f t="shared" si="3"/>
        <v>0</v>
      </c>
      <c r="K13" s="103">
        <f t="shared" si="3"/>
        <v>0</v>
      </c>
    </row>
    <row r="14" spans="1:13" x14ac:dyDescent="0.2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</row>
    <row r="15" spans="1:13" ht="25.5" x14ac:dyDescent="0.2">
      <c r="A15" s="8" t="s">
        <v>103</v>
      </c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3" ht="25.5" x14ac:dyDescent="0.2">
      <c r="A16" s="12" t="s">
        <v>101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x14ac:dyDescent="0.2">
      <c r="A17" s="80" t="s">
        <v>102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1" x14ac:dyDescent="0.2">
      <c r="A18" s="101" t="s">
        <v>22</v>
      </c>
      <c r="B18" s="103">
        <f t="shared" ref="B18:K18" si="4">SUM(B16:B17)</f>
        <v>0</v>
      </c>
      <c r="C18" s="103">
        <f t="shared" si="4"/>
        <v>0</v>
      </c>
      <c r="D18" s="103">
        <f t="shared" si="4"/>
        <v>0</v>
      </c>
      <c r="E18" s="103">
        <f t="shared" si="4"/>
        <v>0</v>
      </c>
      <c r="F18" s="103">
        <f t="shared" si="4"/>
        <v>0</v>
      </c>
      <c r="G18" s="103">
        <f t="shared" si="4"/>
        <v>0</v>
      </c>
      <c r="H18" s="103">
        <f t="shared" si="4"/>
        <v>0</v>
      </c>
      <c r="I18" s="103">
        <f t="shared" si="4"/>
        <v>0</v>
      </c>
      <c r="J18" s="103">
        <f t="shared" si="4"/>
        <v>0</v>
      </c>
      <c r="K18" s="103">
        <f t="shared" si="4"/>
        <v>0</v>
      </c>
    </row>
    <row r="19" spans="1:11" x14ac:dyDescent="0.2">
      <c r="A19" s="99"/>
      <c r="B19" s="99"/>
      <c r="C19" s="99"/>
      <c r="D19" s="99"/>
      <c r="E19" s="99"/>
      <c r="F19" s="99"/>
      <c r="G19" s="99"/>
      <c r="H19" s="99"/>
      <c r="I19" s="99"/>
      <c r="J19" s="99"/>
      <c r="K19" s="99"/>
    </row>
  </sheetData>
  <printOptions horizontalCentered="1" verticalCentered="1"/>
  <pageMargins left="0.35433070866141736" right="0.35433070866141736" top="0.78740157480314965" bottom="0.78740157480314965" header="0.51181102362204722" footer="0.51181102362204722"/>
  <pageSetup paperSize="9" scale="80" orientation="landscape" r:id="rId1"/>
  <headerFooter alignWithMargins="0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2655959-83DE-4D88-83B6-6DB228CC0D81}">
            <xm:f>'1. Założenia'!$C$18="standardowa"</xm:f>
            <x14:dxf>
              <fill>
                <patternFill>
                  <bgColor rgb="FFFFFF00"/>
                </patternFill>
              </fill>
            </x14:dxf>
          </x14:cfRule>
          <xm:sqref>B6:K8</xm:sqref>
        </x14:conditionalFormatting>
        <x14:conditionalFormatting xmlns:xm="http://schemas.microsoft.com/office/excel/2006/main">
          <x14:cfRule type="expression" priority="2" id="{A6E231AB-5D25-4E09-B6E9-85625E6E37C3}">
            <xm:f>'1. Założenia'!$C$18="złożona"</xm:f>
            <x14:dxf>
              <fill>
                <patternFill>
                  <bgColor rgb="FFFFFF00"/>
                </patternFill>
              </fill>
            </x14:dxf>
          </x14:cfRule>
          <xm:sqref>B11:K12 B16:K17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view="pageBreakPreview" zoomScaleNormal="100" zoomScaleSheetLayoutView="100" workbookViewId="0">
      <pane xSplit="1" ySplit="4" topLeftCell="B26" activePane="bottomRight" state="frozen"/>
      <selection pane="topRight" activeCell="B1" sqref="B1"/>
      <selection pane="bottomLeft" activeCell="A5" sqref="A5"/>
      <selection pane="bottomRight" activeCell="L7" sqref="L7"/>
    </sheetView>
  </sheetViews>
  <sheetFormatPr defaultColWidth="9.140625" defaultRowHeight="12.75" x14ac:dyDescent="0.2"/>
  <cols>
    <col min="1" max="1" width="40.5703125" style="6" customWidth="1"/>
    <col min="2" max="4" width="10.5703125" style="6" bestFit="1" customWidth="1"/>
    <col min="5" max="8" width="10.140625" style="6" bestFit="1" customWidth="1"/>
    <col min="9" max="9" width="11.5703125" style="6" bestFit="1" customWidth="1"/>
    <col min="10" max="10" width="10.140625" style="6" bestFit="1" customWidth="1"/>
    <col min="11" max="11" width="10.140625" style="6" customWidth="1"/>
    <col min="12" max="16384" width="9.140625" style="7"/>
  </cols>
  <sheetData>
    <row r="1" spans="1:13" ht="19.5" customHeight="1" x14ac:dyDescent="0.2">
      <c r="A1" s="99"/>
      <c r="B1" s="105"/>
      <c r="C1" s="99"/>
      <c r="D1" s="99"/>
      <c r="E1" s="99"/>
      <c r="F1" s="99"/>
      <c r="G1" s="99"/>
      <c r="H1" s="99"/>
      <c r="I1" s="99"/>
      <c r="J1" s="99"/>
      <c r="K1" s="99"/>
    </row>
    <row r="2" spans="1:13" ht="37.5" customHeight="1" x14ac:dyDescent="0.2">
      <c r="A2" s="99"/>
      <c r="B2" s="99"/>
      <c r="C2" s="99"/>
      <c r="D2" s="99"/>
      <c r="E2" s="99"/>
      <c r="F2" s="99"/>
      <c r="G2" s="99"/>
      <c r="H2" s="106"/>
      <c r="I2" s="99"/>
      <c r="J2" s="99"/>
      <c r="K2" s="99"/>
    </row>
    <row r="3" spans="1:13" ht="30" customHeight="1" x14ac:dyDescent="0.2">
      <c r="A3" s="100"/>
      <c r="B3" s="79" t="str">
        <f>'1. Założenia'!E21</f>
        <v>Rok 1 
(bazowy)</v>
      </c>
      <c r="C3" s="79" t="str">
        <f>'1. Założenia'!F21</f>
        <v>Rok 2</v>
      </c>
      <c r="D3" s="79" t="str">
        <f>'1. Założenia'!G21</f>
        <v>Rok 3</v>
      </c>
      <c r="E3" s="79" t="str">
        <f>'1. Założenia'!H21</f>
        <v>Rok 4</v>
      </c>
      <c r="F3" s="79" t="str">
        <f>'1. Założenia'!I21</f>
        <v>Rok 5</v>
      </c>
      <c r="G3" s="79" t="str">
        <f>'1. Założenia'!J21</f>
        <v>Rok 6</v>
      </c>
      <c r="H3" s="79" t="str">
        <f>'1. Założenia'!K21</f>
        <v>Rok 7</v>
      </c>
      <c r="I3" s="79" t="str">
        <f>'1. Założenia'!L21</f>
        <v>Rok 8</v>
      </c>
      <c r="J3" s="79" t="str">
        <f>'1. Założenia'!M21</f>
        <v>Rok 9</v>
      </c>
      <c r="K3" s="79" t="str">
        <f>'1. Założenia'!N21</f>
        <v>Rok 10</v>
      </c>
    </row>
    <row r="4" spans="1:13" ht="21.6" customHeight="1" x14ac:dyDescent="0.2">
      <c r="A4" s="100"/>
      <c r="B4" s="79">
        <f>'1. Założenia'!E22</f>
        <v>0</v>
      </c>
      <c r="C4" s="79">
        <f>'1. Założenia'!F22</f>
        <v>1</v>
      </c>
      <c r="D4" s="79">
        <f>'1. Założenia'!G22</f>
        <v>2</v>
      </c>
      <c r="E4" s="79">
        <f>'1. Założenia'!H22</f>
        <v>3</v>
      </c>
      <c r="F4" s="79">
        <f>'1. Założenia'!I22</f>
        <v>4</v>
      </c>
      <c r="G4" s="79">
        <f>'1. Założenia'!J22</f>
        <v>5</v>
      </c>
      <c r="H4" s="79">
        <f>'1. Założenia'!K22</f>
        <v>6</v>
      </c>
      <c r="I4" s="79">
        <f>'1. Założenia'!L22</f>
        <v>7</v>
      </c>
      <c r="J4" s="79">
        <f>'1. Założenia'!M22</f>
        <v>8</v>
      </c>
      <c r="K4" s="79">
        <f>'1. Założenia'!N22</f>
        <v>9</v>
      </c>
    </row>
    <row r="5" spans="1:13" x14ac:dyDescent="0.2">
      <c r="A5" s="8" t="s">
        <v>76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3" x14ac:dyDescent="0.2">
      <c r="A6" s="12" t="s">
        <v>70</v>
      </c>
      <c r="B6" s="34">
        <f>'3. Przychody'!B7</f>
        <v>0</v>
      </c>
      <c r="C6" s="34">
        <f>'3. Przychody'!C7</f>
        <v>0</v>
      </c>
      <c r="D6" s="34">
        <f>'3. Przychody'!D7</f>
        <v>0</v>
      </c>
      <c r="E6" s="34">
        <f>'3. Przychody'!E7</f>
        <v>0</v>
      </c>
      <c r="F6" s="34">
        <f>'3. Przychody'!F7</f>
        <v>0</v>
      </c>
      <c r="G6" s="34">
        <f>'3. Przychody'!G7</f>
        <v>0</v>
      </c>
      <c r="H6" s="34">
        <f>'3. Przychody'!H7</f>
        <v>0</v>
      </c>
      <c r="I6" s="34">
        <f>'3. Przychody'!I7</f>
        <v>0</v>
      </c>
      <c r="J6" s="34">
        <f>'3. Przychody'!J7</f>
        <v>0</v>
      </c>
      <c r="K6" s="34">
        <f>'3. Przychody'!K7</f>
        <v>0</v>
      </c>
    </row>
    <row r="7" spans="1:13" x14ac:dyDescent="0.2">
      <c r="A7" s="82" t="s">
        <v>71</v>
      </c>
      <c r="B7" s="34">
        <f>IF('1. Założenia'!$D$10="TAK",'2. Nakłady'!T160+'2. Nakłady'!T161,'2. Nakłady'!T160)</f>
        <v>0</v>
      </c>
      <c r="C7" s="34">
        <f>IF('1. Założenia'!$D$10="TAK",'2. Nakłady'!U160+'2. Nakłady'!U161,'2. Nakłady'!U160)</f>
        <v>0</v>
      </c>
      <c r="D7" s="34">
        <f>IF('1. Założenia'!$D$10="TAK",'2. Nakłady'!V160+'2. Nakłady'!V161,'2. Nakłady'!V160)</f>
        <v>0</v>
      </c>
      <c r="E7" s="34">
        <f>IF('1. Założenia'!$D$10="TAK",'2. Nakłady'!W160+'2. Nakłady'!W161,'2. Nakłady'!W160)</f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</row>
    <row r="8" spans="1:13" x14ac:dyDescent="0.2">
      <c r="A8" s="82" t="s">
        <v>72</v>
      </c>
      <c r="B8" s="34">
        <f>'4. Koszty operacyjne'!B8</f>
        <v>0</v>
      </c>
      <c r="C8" s="34">
        <f>'4. Koszty operacyjne'!C8</f>
        <v>0</v>
      </c>
      <c r="D8" s="34">
        <f>'4. Koszty operacyjne'!D8</f>
        <v>0</v>
      </c>
      <c r="E8" s="34">
        <f>'4. Koszty operacyjne'!E8</f>
        <v>0</v>
      </c>
      <c r="F8" s="34">
        <f>'4. Koszty operacyjne'!F8</f>
        <v>0</v>
      </c>
      <c r="G8" s="34">
        <f>'4. Koszty operacyjne'!G8</f>
        <v>0</v>
      </c>
      <c r="H8" s="34">
        <f>'4. Koszty operacyjne'!H8</f>
        <v>0</v>
      </c>
      <c r="I8" s="34">
        <f>'4. Koszty operacyjne'!I8</f>
        <v>0</v>
      </c>
      <c r="J8" s="34">
        <f>'4. Koszty operacyjne'!J8</f>
        <v>0</v>
      </c>
      <c r="K8" s="34">
        <f>'4. Koszty operacyjne'!K8</f>
        <v>0</v>
      </c>
    </row>
    <row r="9" spans="1:13" x14ac:dyDescent="0.2">
      <c r="A9" s="36" t="s">
        <v>22</v>
      </c>
      <c r="B9" s="37">
        <f t="shared" ref="B9:K9" si="0">B6-B7-B8</f>
        <v>0</v>
      </c>
      <c r="C9" s="37">
        <f t="shared" si="0"/>
        <v>0</v>
      </c>
      <c r="D9" s="37">
        <f t="shared" si="0"/>
        <v>0</v>
      </c>
      <c r="E9" s="37">
        <f t="shared" si="0"/>
        <v>0</v>
      </c>
      <c r="F9" s="37">
        <f t="shared" si="0"/>
        <v>0</v>
      </c>
      <c r="G9" s="37">
        <f t="shared" si="0"/>
        <v>0</v>
      </c>
      <c r="H9" s="37">
        <f t="shared" si="0"/>
        <v>0</v>
      </c>
      <c r="I9" s="37">
        <f t="shared" si="0"/>
        <v>0</v>
      </c>
      <c r="J9" s="37">
        <f t="shared" si="0"/>
        <v>0</v>
      </c>
      <c r="K9" s="37">
        <f t="shared" si="0"/>
        <v>0</v>
      </c>
    </row>
    <row r="10" spans="1:13" s="10" customFormat="1" ht="25.5" customHeight="1" x14ac:dyDescent="0.2">
      <c r="A10" s="102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M10" s="83"/>
    </row>
    <row r="11" spans="1:13" x14ac:dyDescent="0.2">
      <c r="A11" s="8" t="s">
        <v>77</v>
      </c>
      <c r="B11" s="9"/>
      <c r="C11" s="9"/>
      <c r="D11" s="9"/>
      <c r="E11" s="9"/>
      <c r="F11" s="9"/>
      <c r="G11" s="9"/>
      <c r="H11" s="9"/>
      <c r="I11" s="9"/>
      <c r="J11" s="9"/>
      <c r="K11" s="9"/>
      <c r="M11" s="85"/>
    </row>
    <row r="12" spans="1:13" x14ac:dyDescent="0.2">
      <c r="A12" s="12" t="s">
        <v>70</v>
      </c>
      <c r="B12" s="34">
        <f>'3. Przychody'!B11</f>
        <v>0</v>
      </c>
      <c r="C12" s="34">
        <f>'3. Przychody'!C11</f>
        <v>0</v>
      </c>
      <c r="D12" s="34">
        <f>'3. Przychody'!D11</f>
        <v>0</v>
      </c>
      <c r="E12" s="34">
        <f>'3. Przychody'!E11</f>
        <v>0</v>
      </c>
      <c r="F12" s="34">
        <f>'3. Przychody'!F11</f>
        <v>0</v>
      </c>
      <c r="G12" s="34">
        <f>'3. Przychody'!G11</f>
        <v>0</v>
      </c>
      <c r="H12" s="34">
        <f>'3. Przychody'!H11</f>
        <v>0</v>
      </c>
      <c r="I12" s="34">
        <f>'3. Przychody'!I11</f>
        <v>0</v>
      </c>
      <c r="J12" s="34">
        <f>'3. Przychody'!J11</f>
        <v>0</v>
      </c>
      <c r="K12" s="34">
        <f>'3. Przychody'!K11</f>
        <v>0</v>
      </c>
    </row>
    <row r="13" spans="1:13" x14ac:dyDescent="0.2">
      <c r="A13" s="82" t="s">
        <v>71</v>
      </c>
      <c r="B13" s="34">
        <v>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</row>
    <row r="14" spans="1:13" x14ac:dyDescent="0.2">
      <c r="A14" s="82" t="s">
        <v>72</v>
      </c>
      <c r="B14" s="34">
        <f>'4. Koszty operacyjne'!B13</f>
        <v>0</v>
      </c>
      <c r="C14" s="34">
        <f>'4. Koszty operacyjne'!C13</f>
        <v>0</v>
      </c>
      <c r="D14" s="34">
        <f>'4. Koszty operacyjne'!D13</f>
        <v>0</v>
      </c>
      <c r="E14" s="34">
        <f>'4. Koszty operacyjne'!E13</f>
        <v>0</v>
      </c>
      <c r="F14" s="34">
        <f>'4. Koszty operacyjne'!F13</f>
        <v>0</v>
      </c>
      <c r="G14" s="34">
        <f>'4. Koszty operacyjne'!G13</f>
        <v>0</v>
      </c>
      <c r="H14" s="34">
        <f>'4. Koszty operacyjne'!H13</f>
        <v>0</v>
      </c>
      <c r="I14" s="34">
        <f>'4. Koszty operacyjne'!I13</f>
        <v>0</v>
      </c>
      <c r="J14" s="34">
        <f>'4. Koszty operacyjne'!J13</f>
        <v>0</v>
      </c>
      <c r="K14" s="34">
        <f>'4. Koszty operacyjne'!K13</f>
        <v>0</v>
      </c>
    </row>
    <row r="15" spans="1:13" x14ac:dyDescent="0.2">
      <c r="A15" s="36" t="s">
        <v>22</v>
      </c>
      <c r="B15" s="37">
        <f t="shared" ref="B15:K15" si="1">B12-B13-B14</f>
        <v>0</v>
      </c>
      <c r="C15" s="37">
        <f t="shared" si="1"/>
        <v>0</v>
      </c>
      <c r="D15" s="37">
        <f t="shared" si="1"/>
        <v>0</v>
      </c>
      <c r="E15" s="37">
        <f t="shared" si="1"/>
        <v>0</v>
      </c>
      <c r="F15" s="37">
        <f t="shared" si="1"/>
        <v>0</v>
      </c>
      <c r="G15" s="37">
        <f t="shared" si="1"/>
        <v>0</v>
      </c>
      <c r="H15" s="37">
        <f t="shared" si="1"/>
        <v>0</v>
      </c>
      <c r="I15" s="37">
        <f t="shared" si="1"/>
        <v>0</v>
      </c>
      <c r="J15" s="37">
        <f t="shared" si="1"/>
        <v>0</v>
      </c>
      <c r="K15" s="37">
        <f t="shared" si="1"/>
        <v>0</v>
      </c>
    </row>
    <row r="16" spans="1:13" x14ac:dyDescent="0.2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</row>
    <row r="17" spans="1:11" x14ac:dyDescent="0.2">
      <c r="A17" s="8" t="s">
        <v>78</v>
      </c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">
      <c r="A18" s="12" t="s">
        <v>70</v>
      </c>
      <c r="B18" s="34">
        <f>'3. Przychody'!B15</f>
        <v>0</v>
      </c>
      <c r="C18" s="34">
        <f>'3. Przychody'!C15</f>
        <v>0</v>
      </c>
      <c r="D18" s="34">
        <f>'3. Przychody'!D15</f>
        <v>0</v>
      </c>
      <c r="E18" s="34">
        <f>'3. Przychody'!E15</f>
        <v>0</v>
      </c>
      <c r="F18" s="34">
        <f>'3. Przychody'!F15</f>
        <v>0</v>
      </c>
      <c r="G18" s="34">
        <f>'3. Przychody'!G15</f>
        <v>0</v>
      </c>
      <c r="H18" s="34">
        <f>'3. Przychody'!H15</f>
        <v>0</v>
      </c>
      <c r="I18" s="34">
        <f>'3. Przychody'!I15</f>
        <v>0</v>
      </c>
      <c r="J18" s="34">
        <f>'3. Przychody'!J15</f>
        <v>0</v>
      </c>
      <c r="K18" s="34">
        <f>'3. Przychody'!K15</f>
        <v>0</v>
      </c>
    </row>
    <row r="19" spans="1:11" x14ac:dyDescent="0.2">
      <c r="A19" s="82" t="s">
        <v>71</v>
      </c>
      <c r="B19" s="34">
        <f>IF('1. Założenia'!$D$10="TAK",'2. Nakłady'!T160+'2. Nakłady'!T161,'2. Nakłady'!T160)</f>
        <v>0</v>
      </c>
      <c r="C19" s="34">
        <f>IF('1. Założenia'!$D$10="TAK",'2. Nakłady'!U160+'2. Nakłady'!U161,'2. Nakłady'!U160)</f>
        <v>0</v>
      </c>
      <c r="D19" s="34">
        <f>IF('1. Założenia'!$D$10="TAK",'2. Nakłady'!V160+'2. Nakłady'!V161,'2. Nakłady'!V160)</f>
        <v>0</v>
      </c>
      <c r="E19" s="34">
        <f>IF('1. Założenia'!$D$10="TAK",'2. Nakłady'!W160+'2. Nakłady'!W161,'2. Nakłady'!W160)</f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</row>
    <row r="20" spans="1:11" x14ac:dyDescent="0.2">
      <c r="A20" s="82" t="s">
        <v>72</v>
      </c>
      <c r="B20" s="34">
        <f>'4. Koszty operacyjne'!B18</f>
        <v>0</v>
      </c>
      <c r="C20" s="34">
        <f>'4. Koszty operacyjne'!C18</f>
        <v>0</v>
      </c>
      <c r="D20" s="34">
        <f>'4. Koszty operacyjne'!D18</f>
        <v>0</v>
      </c>
      <c r="E20" s="34">
        <f>'4. Koszty operacyjne'!E18</f>
        <v>0</v>
      </c>
      <c r="F20" s="34">
        <f>'4. Koszty operacyjne'!F18</f>
        <v>0</v>
      </c>
      <c r="G20" s="34">
        <f>'4. Koszty operacyjne'!G18</f>
        <v>0</v>
      </c>
      <c r="H20" s="34">
        <f>'4. Koszty operacyjne'!H18</f>
        <v>0</v>
      </c>
      <c r="I20" s="34">
        <f>'4. Koszty operacyjne'!I18</f>
        <v>0</v>
      </c>
      <c r="J20" s="34">
        <f>'4. Koszty operacyjne'!J18</f>
        <v>0</v>
      </c>
      <c r="K20" s="34">
        <f>'4. Koszty operacyjne'!K18</f>
        <v>0</v>
      </c>
    </row>
    <row r="21" spans="1:11" x14ac:dyDescent="0.2">
      <c r="A21" s="101" t="s">
        <v>22</v>
      </c>
      <c r="B21" s="103">
        <f t="shared" ref="B21:K21" si="2">B18-B19-B20</f>
        <v>0</v>
      </c>
      <c r="C21" s="103">
        <f t="shared" si="2"/>
        <v>0</v>
      </c>
      <c r="D21" s="103">
        <f t="shared" si="2"/>
        <v>0</v>
      </c>
      <c r="E21" s="103">
        <f t="shared" si="2"/>
        <v>0</v>
      </c>
      <c r="F21" s="103">
        <f t="shared" si="2"/>
        <v>0</v>
      </c>
      <c r="G21" s="103">
        <f t="shared" si="2"/>
        <v>0</v>
      </c>
      <c r="H21" s="103">
        <f t="shared" si="2"/>
        <v>0</v>
      </c>
      <c r="I21" s="103">
        <f t="shared" si="2"/>
        <v>0</v>
      </c>
      <c r="J21" s="103">
        <f t="shared" si="2"/>
        <v>0</v>
      </c>
      <c r="K21" s="103">
        <f t="shared" si="2"/>
        <v>0</v>
      </c>
    </row>
    <row r="22" spans="1:11" x14ac:dyDescent="0.2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</row>
    <row r="23" spans="1:11" x14ac:dyDescent="0.2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</row>
    <row r="24" spans="1:11" x14ac:dyDescent="0.2">
      <c r="A24" s="86" t="s">
        <v>79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</row>
    <row r="25" spans="1:11" ht="25.5" x14ac:dyDescent="0.2">
      <c r="A25" s="87" t="s">
        <v>81</v>
      </c>
      <c r="B25" s="34">
        <f t="shared" ref="B25:K25" si="3">IF(B9&lt;0,(-1*B9),0)</f>
        <v>0</v>
      </c>
      <c r="C25" s="34">
        <f t="shared" si="3"/>
        <v>0</v>
      </c>
      <c r="D25" s="34">
        <f t="shared" si="3"/>
        <v>0</v>
      </c>
      <c r="E25" s="34">
        <f t="shared" si="3"/>
        <v>0</v>
      </c>
      <c r="F25" s="34">
        <f t="shared" si="3"/>
        <v>0</v>
      </c>
      <c r="G25" s="34">
        <f t="shared" si="3"/>
        <v>0</v>
      </c>
      <c r="H25" s="34">
        <f t="shared" si="3"/>
        <v>0</v>
      </c>
      <c r="I25" s="34">
        <f t="shared" si="3"/>
        <v>0</v>
      </c>
      <c r="J25" s="34">
        <f t="shared" si="3"/>
        <v>0</v>
      </c>
      <c r="K25" s="34">
        <f t="shared" si="3"/>
        <v>0</v>
      </c>
    </row>
    <row r="26" spans="1:11" ht="25.5" x14ac:dyDescent="0.2">
      <c r="A26" s="87" t="s">
        <v>82</v>
      </c>
      <c r="B26" s="34">
        <f t="shared" ref="B26:K26" si="4">IF(B21&lt;0,(-1*B21),0)</f>
        <v>0</v>
      </c>
      <c r="C26" s="34">
        <f t="shared" si="4"/>
        <v>0</v>
      </c>
      <c r="D26" s="34">
        <f t="shared" si="4"/>
        <v>0</v>
      </c>
      <c r="E26" s="34">
        <f t="shared" si="4"/>
        <v>0</v>
      </c>
      <c r="F26" s="34">
        <f t="shared" si="4"/>
        <v>0</v>
      </c>
      <c r="G26" s="34">
        <f t="shared" si="4"/>
        <v>0</v>
      </c>
      <c r="H26" s="34">
        <f t="shared" si="4"/>
        <v>0</v>
      </c>
      <c r="I26" s="34">
        <f t="shared" si="4"/>
        <v>0</v>
      </c>
      <c r="J26" s="34">
        <f t="shared" si="4"/>
        <v>0</v>
      </c>
      <c r="K26" s="34">
        <f t="shared" si="4"/>
        <v>0</v>
      </c>
    </row>
    <row r="27" spans="1:11" x14ac:dyDescent="0.2">
      <c r="A27" s="89" t="s">
        <v>80</v>
      </c>
      <c r="B27" s="34">
        <f t="shared" ref="B27:K27" si="5">MAX(B25,B26)</f>
        <v>0</v>
      </c>
      <c r="C27" s="34">
        <f t="shared" si="5"/>
        <v>0</v>
      </c>
      <c r="D27" s="34">
        <f t="shared" si="5"/>
        <v>0</v>
      </c>
      <c r="E27" s="34">
        <f t="shared" si="5"/>
        <v>0</v>
      </c>
      <c r="F27" s="34">
        <f t="shared" si="5"/>
        <v>0</v>
      </c>
      <c r="G27" s="34">
        <f t="shared" si="5"/>
        <v>0</v>
      </c>
      <c r="H27" s="34">
        <f t="shared" si="5"/>
        <v>0</v>
      </c>
      <c r="I27" s="34">
        <f t="shared" si="5"/>
        <v>0</v>
      </c>
      <c r="J27" s="34">
        <f t="shared" si="5"/>
        <v>0</v>
      </c>
      <c r="K27" s="34">
        <f t="shared" si="5"/>
        <v>0</v>
      </c>
    </row>
    <row r="28" spans="1:11" ht="38.25" x14ac:dyDescent="0.2">
      <c r="A28" s="90" t="s">
        <v>83</v>
      </c>
      <c r="B28" s="37">
        <f t="shared" ref="B28:K28" si="6">B9+B25</f>
        <v>0</v>
      </c>
      <c r="C28" s="37">
        <f t="shared" si="6"/>
        <v>0</v>
      </c>
      <c r="D28" s="37">
        <f t="shared" si="6"/>
        <v>0</v>
      </c>
      <c r="E28" s="37">
        <f t="shared" si="6"/>
        <v>0</v>
      </c>
      <c r="F28" s="37">
        <f t="shared" si="6"/>
        <v>0</v>
      </c>
      <c r="G28" s="37">
        <f t="shared" si="6"/>
        <v>0</v>
      </c>
      <c r="H28" s="37">
        <f t="shared" si="6"/>
        <v>0</v>
      </c>
      <c r="I28" s="37">
        <f t="shared" si="6"/>
        <v>0</v>
      </c>
      <c r="J28" s="37">
        <f t="shared" si="6"/>
        <v>0</v>
      </c>
      <c r="K28" s="37">
        <f t="shared" si="6"/>
        <v>0</v>
      </c>
    </row>
    <row r="29" spans="1:11" ht="38.25" x14ac:dyDescent="0.2">
      <c r="A29" s="90" t="s">
        <v>84</v>
      </c>
      <c r="B29" s="37">
        <f t="shared" ref="B29:K29" si="7">B21+B26</f>
        <v>0</v>
      </c>
      <c r="C29" s="37">
        <f t="shared" si="7"/>
        <v>0</v>
      </c>
      <c r="D29" s="37">
        <f t="shared" si="7"/>
        <v>0</v>
      </c>
      <c r="E29" s="37">
        <f t="shared" si="7"/>
        <v>0</v>
      </c>
      <c r="F29" s="37">
        <f t="shared" si="7"/>
        <v>0</v>
      </c>
      <c r="G29" s="37">
        <f t="shared" si="7"/>
        <v>0</v>
      </c>
      <c r="H29" s="37">
        <f t="shared" si="7"/>
        <v>0</v>
      </c>
      <c r="I29" s="37">
        <f t="shared" si="7"/>
        <v>0</v>
      </c>
      <c r="J29" s="37">
        <f t="shared" si="7"/>
        <v>0</v>
      </c>
      <c r="K29" s="37">
        <f t="shared" si="7"/>
        <v>0</v>
      </c>
    </row>
    <row r="30" spans="1:11" x14ac:dyDescent="0.2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</row>
  </sheetData>
  <printOptions horizontalCentered="1" verticalCentered="1"/>
  <pageMargins left="0.35433070866141736" right="0.35433070866141736" top="0.78740157480314965" bottom="0.78740157480314965" header="0.51181102362204722" footer="0.51181102362204722"/>
  <pageSetup paperSize="9" scale="8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view="pageBreakPreview" topLeftCell="A21" zoomScaleNormal="100" zoomScaleSheetLayoutView="100" workbookViewId="0">
      <selection activeCell="H21" sqref="H21"/>
    </sheetView>
  </sheetViews>
  <sheetFormatPr defaultRowHeight="12.75" x14ac:dyDescent="0.2"/>
  <cols>
    <col min="1" max="1" width="32.5703125" customWidth="1"/>
    <col min="2" max="2" width="15.5703125" style="14" customWidth="1"/>
    <col min="3" max="12" width="12.85546875" customWidth="1"/>
  </cols>
  <sheetData>
    <row r="1" spans="1:12" ht="32.25" customHeight="1" x14ac:dyDescent="0.2">
      <c r="A1" s="53"/>
      <c r="B1" s="9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x14ac:dyDescent="0.2">
      <c r="A2" s="29"/>
      <c r="B2" s="28"/>
      <c r="C2" s="30" t="s">
        <v>7</v>
      </c>
      <c r="D2" s="28"/>
      <c r="E2" s="28"/>
      <c r="F2" s="28"/>
      <c r="G2" s="28"/>
      <c r="H2" s="28"/>
      <c r="I2" s="28"/>
      <c r="J2" s="28"/>
      <c r="K2" s="24"/>
      <c r="L2" s="25"/>
    </row>
    <row r="3" spans="1:12" ht="25.5" x14ac:dyDescent="0.2">
      <c r="A3" s="26"/>
      <c r="B3" s="27" t="s">
        <v>8</v>
      </c>
      <c r="C3" s="91" t="str">
        <f>'1. Założenia'!E21</f>
        <v>Rok 1 
(bazowy)</v>
      </c>
      <c r="D3" s="91" t="str">
        <f>'1. Założenia'!F21</f>
        <v>Rok 2</v>
      </c>
      <c r="E3" s="91" t="str">
        <f>'1. Założenia'!G21</f>
        <v>Rok 3</v>
      </c>
      <c r="F3" s="91" t="str">
        <f>'1. Założenia'!H21</f>
        <v>Rok 4</v>
      </c>
      <c r="G3" s="91" t="str">
        <f>'1. Założenia'!I21</f>
        <v>Rok 5</v>
      </c>
      <c r="H3" s="91" t="str">
        <f>'1. Założenia'!J21</f>
        <v>Rok 6</v>
      </c>
      <c r="I3" s="91" t="str">
        <f>'1. Założenia'!K21</f>
        <v>Rok 7</v>
      </c>
      <c r="J3" s="91" t="str">
        <f>'1. Założenia'!L21</f>
        <v>Rok 8</v>
      </c>
      <c r="K3" s="91" t="str">
        <f>'1. Założenia'!M21</f>
        <v>Rok 9</v>
      </c>
      <c r="L3" s="91" t="str">
        <f>'1. Założenia'!N21</f>
        <v>Rok 10</v>
      </c>
    </row>
    <row r="4" spans="1:12" x14ac:dyDescent="0.2">
      <c r="A4" s="26"/>
      <c r="B4" s="27"/>
      <c r="C4" s="91">
        <f>'1. Założenia'!E22</f>
        <v>0</v>
      </c>
      <c r="D4" s="91">
        <f>'1. Założenia'!F22</f>
        <v>1</v>
      </c>
      <c r="E4" s="91">
        <f>'1. Założenia'!G22</f>
        <v>2</v>
      </c>
      <c r="F4" s="91">
        <f>'1. Założenia'!H22</f>
        <v>3</v>
      </c>
      <c r="G4" s="91">
        <f>'1. Założenia'!I22</f>
        <v>4</v>
      </c>
      <c r="H4" s="91">
        <f>'1. Założenia'!J22</f>
        <v>5</v>
      </c>
      <c r="I4" s="91">
        <f>'1. Założenia'!K22</f>
        <v>6</v>
      </c>
      <c r="J4" s="91">
        <f>'1. Założenia'!L22</f>
        <v>7</v>
      </c>
      <c r="K4" s="91">
        <f>'1. Założenia'!M22</f>
        <v>8</v>
      </c>
      <c r="L4" s="91">
        <f>'1. Założenia'!N22</f>
        <v>9</v>
      </c>
    </row>
    <row r="5" spans="1:12" s="13" customFormat="1" x14ac:dyDescent="0.2">
      <c r="A5" s="16" t="s">
        <v>9</v>
      </c>
      <c r="B5" s="40">
        <f t="shared" ref="B5:B10" si="0">C5+NPV($B$12,D5:L5)</f>
        <v>0</v>
      </c>
      <c r="C5" s="39">
        <f t="shared" ref="C5:L5" si="1">C6+C7</f>
        <v>0</v>
      </c>
      <c r="D5" s="39">
        <f t="shared" si="1"/>
        <v>0</v>
      </c>
      <c r="E5" s="39">
        <f t="shared" si="1"/>
        <v>0</v>
      </c>
      <c r="F5" s="39">
        <f>F6+F7</f>
        <v>0</v>
      </c>
      <c r="G5" s="39">
        <f t="shared" si="1"/>
        <v>0</v>
      </c>
      <c r="H5" s="39">
        <f t="shared" si="1"/>
        <v>0</v>
      </c>
      <c r="I5" s="39">
        <f t="shared" si="1"/>
        <v>0</v>
      </c>
      <c r="J5" s="39">
        <f t="shared" si="1"/>
        <v>0</v>
      </c>
      <c r="K5" s="39">
        <f t="shared" si="1"/>
        <v>0</v>
      </c>
      <c r="L5" s="39">
        <f t="shared" si="1"/>
        <v>0</v>
      </c>
    </row>
    <row r="6" spans="1:12" x14ac:dyDescent="0.2">
      <c r="A6" s="17" t="s">
        <v>6</v>
      </c>
      <c r="B6" s="43">
        <f t="shared" si="0"/>
        <v>0</v>
      </c>
      <c r="C6" s="35">
        <f>'3. Przychody'!B7</f>
        <v>0</v>
      </c>
      <c r="D6" s="35">
        <f>'3. Przychody'!C7</f>
        <v>0</v>
      </c>
      <c r="E6" s="35">
        <f>'3. Przychody'!D7</f>
        <v>0</v>
      </c>
      <c r="F6" s="35">
        <f>'3. Przychody'!E7</f>
        <v>0</v>
      </c>
      <c r="G6" s="35">
        <f>'3. Przychody'!F7</f>
        <v>0</v>
      </c>
      <c r="H6" s="35">
        <f>'3. Przychody'!G7</f>
        <v>0</v>
      </c>
      <c r="I6" s="35">
        <f>'3. Przychody'!H7</f>
        <v>0</v>
      </c>
      <c r="J6" s="35">
        <f>'3. Przychody'!I7</f>
        <v>0</v>
      </c>
      <c r="K6" s="35">
        <f>'3. Przychody'!J7</f>
        <v>0</v>
      </c>
      <c r="L6" s="35">
        <f>'3. Przychody'!K7</f>
        <v>0</v>
      </c>
    </row>
    <row r="7" spans="1:12" x14ac:dyDescent="0.2">
      <c r="A7" s="17" t="s">
        <v>5</v>
      </c>
      <c r="B7" s="43">
        <f t="shared" si="0"/>
        <v>0</v>
      </c>
      <c r="C7" s="92"/>
      <c r="D7" s="92"/>
      <c r="E7" s="92"/>
      <c r="F7" s="92"/>
      <c r="G7" s="92"/>
      <c r="H7" s="92"/>
      <c r="I7" s="92"/>
      <c r="J7" s="92"/>
      <c r="K7" s="92"/>
      <c r="L7" s="52"/>
    </row>
    <row r="8" spans="1:12" s="13" customFormat="1" x14ac:dyDescent="0.2">
      <c r="A8" s="16" t="s">
        <v>10</v>
      </c>
      <c r="B8" s="40">
        <f t="shared" si="0"/>
        <v>0</v>
      </c>
      <c r="C8" s="39">
        <f>SUM(C9:C10)</f>
        <v>0</v>
      </c>
      <c r="D8" s="39">
        <f t="shared" ref="D8:L8" si="2">SUM(D9:D10)</f>
        <v>0</v>
      </c>
      <c r="E8" s="39">
        <f t="shared" si="2"/>
        <v>0</v>
      </c>
      <c r="F8" s="39">
        <f t="shared" si="2"/>
        <v>0</v>
      </c>
      <c r="G8" s="39">
        <f t="shared" si="2"/>
        <v>0</v>
      </c>
      <c r="H8" s="39">
        <f t="shared" si="2"/>
        <v>0</v>
      </c>
      <c r="I8" s="39">
        <f t="shared" si="2"/>
        <v>0</v>
      </c>
      <c r="J8" s="39">
        <f t="shared" si="2"/>
        <v>0</v>
      </c>
      <c r="K8" s="39">
        <f t="shared" si="2"/>
        <v>0</v>
      </c>
      <c r="L8" s="39">
        <f t="shared" si="2"/>
        <v>0</v>
      </c>
    </row>
    <row r="9" spans="1:12" ht="25.5" x14ac:dyDescent="0.2">
      <c r="A9" s="17" t="s">
        <v>19</v>
      </c>
      <c r="B9" s="43">
        <f t="shared" si="0"/>
        <v>0</v>
      </c>
      <c r="C9" s="35">
        <f>'4. Koszty operacyjne'!B8</f>
        <v>0</v>
      </c>
      <c r="D9" s="35">
        <f>'4. Koszty operacyjne'!C8</f>
        <v>0</v>
      </c>
      <c r="E9" s="35">
        <f>'4. Koszty operacyjne'!D8</f>
        <v>0</v>
      </c>
      <c r="F9" s="35">
        <f>'4. Koszty operacyjne'!E8</f>
        <v>0</v>
      </c>
      <c r="G9" s="35">
        <f>'4. Koszty operacyjne'!F8</f>
        <v>0</v>
      </c>
      <c r="H9" s="35">
        <f>'4. Koszty operacyjne'!G8</f>
        <v>0</v>
      </c>
      <c r="I9" s="35">
        <f>'4. Koszty operacyjne'!H8</f>
        <v>0</v>
      </c>
      <c r="J9" s="35">
        <f>'4. Koszty operacyjne'!I8</f>
        <v>0</v>
      </c>
      <c r="K9" s="35">
        <f>'4. Koszty operacyjne'!J8</f>
        <v>0</v>
      </c>
      <c r="L9" s="35">
        <f>'4. Koszty operacyjne'!K8</f>
        <v>0</v>
      </c>
    </row>
    <row r="10" spans="1:12" x14ac:dyDescent="0.2">
      <c r="A10" s="18" t="s">
        <v>11</v>
      </c>
      <c r="B10" s="43">
        <f t="shared" si="0"/>
        <v>0</v>
      </c>
      <c r="C10" s="35">
        <f>'5. Przepływy'!B7</f>
        <v>0</v>
      </c>
      <c r="D10" s="35">
        <f>'5. Przepływy'!C7</f>
        <v>0</v>
      </c>
      <c r="E10" s="35">
        <f>'5. Przepływy'!D7</f>
        <v>0</v>
      </c>
      <c r="F10" s="35">
        <f>'5. Przepływy'!E7</f>
        <v>0</v>
      </c>
      <c r="G10" s="35">
        <f>'5. Przepływy'!F7</f>
        <v>0</v>
      </c>
      <c r="H10" s="35">
        <f>'5. Przepływy'!G7</f>
        <v>0</v>
      </c>
      <c r="I10" s="35">
        <f>'5. Przepływy'!H7</f>
        <v>0</v>
      </c>
      <c r="J10" s="35">
        <f>'5. Przepływy'!I7</f>
        <v>0</v>
      </c>
      <c r="K10" s="35">
        <f>'5. Przepływy'!J7</f>
        <v>0</v>
      </c>
      <c r="L10" s="35">
        <f>'5. Przepływy'!K7</f>
        <v>0</v>
      </c>
    </row>
    <row r="11" spans="1:12" s="13" customFormat="1" x14ac:dyDescent="0.2">
      <c r="A11" s="16" t="s">
        <v>12</v>
      </c>
      <c r="B11" s="40">
        <f>C11+NPV($B$12,D11:L11)</f>
        <v>0</v>
      </c>
      <c r="C11" s="39">
        <f>C5-C8</f>
        <v>0</v>
      </c>
      <c r="D11" s="39">
        <f t="shared" ref="D11:L11" si="3">D5-D8</f>
        <v>0</v>
      </c>
      <c r="E11" s="39">
        <f t="shared" si="3"/>
        <v>0</v>
      </c>
      <c r="F11" s="39">
        <f t="shared" si="3"/>
        <v>0</v>
      </c>
      <c r="G11" s="39">
        <f t="shared" si="3"/>
        <v>0</v>
      </c>
      <c r="H11" s="39">
        <f t="shared" si="3"/>
        <v>0</v>
      </c>
      <c r="I11" s="39">
        <f t="shared" si="3"/>
        <v>0</v>
      </c>
      <c r="J11" s="39">
        <f t="shared" si="3"/>
        <v>0</v>
      </c>
      <c r="K11" s="39">
        <f t="shared" si="3"/>
        <v>0</v>
      </c>
      <c r="L11" s="39">
        <f t="shared" si="3"/>
        <v>0</v>
      </c>
    </row>
    <row r="12" spans="1:12" x14ac:dyDescent="0.2">
      <c r="A12" s="15" t="s">
        <v>13</v>
      </c>
      <c r="B12" s="19">
        <f>'1. Założenia'!D7</f>
        <v>0.04</v>
      </c>
      <c r="C12" s="53"/>
      <c r="D12" s="111"/>
      <c r="E12" s="53"/>
      <c r="F12" s="53"/>
      <c r="G12" s="53"/>
      <c r="H12" s="53"/>
      <c r="I12" s="53"/>
      <c r="J12" s="53"/>
      <c r="K12" s="53"/>
      <c r="L12" s="53"/>
    </row>
    <row r="13" spans="1:12" ht="25.5" hidden="1" x14ac:dyDescent="0.2">
      <c r="A13" s="20" t="s">
        <v>14</v>
      </c>
      <c r="B13" s="21"/>
      <c r="C13" s="112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30" customHeight="1" x14ac:dyDescent="0.2">
      <c r="A14" s="22" t="s">
        <v>15</v>
      </c>
      <c r="B14" s="41">
        <f>B11</f>
        <v>0</v>
      </c>
      <c r="C14" s="53"/>
      <c r="D14" s="62"/>
      <c r="E14" s="53"/>
      <c r="F14" s="53"/>
      <c r="G14" s="53"/>
      <c r="H14" s="53"/>
      <c r="I14" s="53"/>
      <c r="J14" s="53"/>
      <c r="K14" s="53"/>
      <c r="L14" s="53"/>
    </row>
    <row r="15" spans="1:12" ht="30" customHeight="1" x14ac:dyDescent="0.2">
      <c r="A15" s="22" t="s">
        <v>14</v>
      </c>
      <c r="B15" s="42" t="str">
        <f>IFERROR(IRR(C11:L11),"FRR/C nie istnieje")</f>
        <v>FRR/C nie istnieje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16" spans="1:12" x14ac:dyDescent="0.2">
      <c r="A16" s="109"/>
      <c r="B16" s="109"/>
      <c r="C16" s="110"/>
      <c r="D16" s="53"/>
      <c r="E16" s="53"/>
      <c r="F16" s="53"/>
      <c r="G16" s="53"/>
      <c r="H16" s="53"/>
      <c r="I16" s="53"/>
      <c r="J16" s="53"/>
      <c r="K16" s="53"/>
      <c r="L16" s="53"/>
    </row>
    <row r="17" spans="1:12" ht="40.5" customHeight="1" x14ac:dyDescent="0.2">
      <c r="A17" s="146" t="s">
        <v>130</v>
      </c>
      <c r="B17" s="147">
        <f>'1. Założenia'!D11</f>
        <v>0.84630000000000005</v>
      </c>
      <c r="C17" s="148">
        <f>ROUNDDOWN(C26*B17,2)</f>
        <v>0</v>
      </c>
      <c r="D17" s="53"/>
      <c r="E17" s="53"/>
      <c r="F17" s="53"/>
      <c r="G17" s="53"/>
      <c r="H17" s="53"/>
      <c r="I17" s="53"/>
      <c r="J17" s="53"/>
      <c r="K17" s="53"/>
      <c r="L17" s="53"/>
    </row>
    <row r="18" spans="1:12" x14ac:dyDescent="0.2">
      <c r="A18" s="109"/>
      <c r="B18" s="109"/>
      <c r="C18" s="110"/>
      <c r="D18" s="53"/>
      <c r="E18" s="53"/>
      <c r="F18" s="53"/>
      <c r="G18" s="53"/>
      <c r="H18" s="53"/>
      <c r="I18" s="53"/>
      <c r="J18" s="53"/>
      <c r="K18" s="53"/>
      <c r="L18" s="53"/>
    </row>
    <row r="19" spans="1:12" ht="20.45" customHeight="1" x14ac:dyDescent="0.2">
      <c r="A19" s="284" t="s">
        <v>88</v>
      </c>
      <c r="B19" s="284"/>
      <c r="C19" s="284"/>
      <c r="D19" s="113"/>
      <c r="E19" s="284" t="s">
        <v>89</v>
      </c>
      <c r="F19" s="296"/>
      <c r="G19" s="296"/>
      <c r="H19" s="297"/>
      <c r="I19" s="113"/>
      <c r="J19" s="113"/>
      <c r="K19" s="53"/>
      <c r="L19" s="53"/>
    </row>
    <row r="20" spans="1:12" ht="42.6" customHeight="1" x14ac:dyDescent="0.2">
      <c r="A20" s="287" t="s">
        <v>104</v>
      </c>
      <c r="B20" s="288"/>
      <c r="C20" s="98" t="str">
        <f>IF(B6&gt;B9,"TAK","NIE")</f>
        <v>NIE</v>
      </c>
      <c r="D20" s="53"/>
      <c r="E20" s="289" t="s">
        <v>113</v>
      </c>
      <c r="F20" s="290"/>
      <c r="G20" s="96" t="s">
        <v>114</v>
      </c>
      <c r="H20" s="44" t="s">
        <v>115</v>
      </c>
      <c r="I20" s="53"/>
      <c r="J20" s="53"/>
      <c r="K20" s="53"/>
      <c r="L20" s="53"/>
    </row>
    <row r="21" spans="1:12" ht="26.1" customHeight="1" x14ac:dyDescent="0.2">
      <c r="A21" s="53"/>
      <c r="B21" s="93"/>
      <c r="C21" s="53"/>
      <c r="D21" s="53"/>
      <c r="E21" s="291" t="s">
        <v>107</v>
      </c>
      <c r="F21" s="295"/>
      <c r="G21" s="121"/>
      <c r="H21" s="144" t="str">
        <f>C29</f>
        <v>--</v>
      </c>
      <c r="I21" s="53"/>
      <c r="J21" s="53"/>
      <c r="K21" s="53"/>
      <c r="L21" s="53"/>
    </row>
    <row r="22" spans="1:12" ht="26.1" customHeight="1" x14ac:dyDescent="0.2">
      <c r="A22" s="284" t="s">
        <v>90</v>
      </c>
      <c r="B22" s="284"/>
      <c r="C22" s="284"/>
      <c r="D22" s="53"/>
      <c r="E22" s="291" t="s">
        <v>108</v>
      </c>
      <c r="F22" s="292"/>
      <c r="G22" s="144">
        <f>SUM(G23:G26)</f>
        <v>0</v>
      </c>
      <c r="H22" s="144">
        <f>SUM(H23:H26)</f>
        <v>0</v>
      </c>
      <c r="I22" s="53"/>
      <c r="J22" s="53"/>
      <c r="K22" s="53"/>
      <c r="L22" s="53"/>
    </row>
    <row r="23" spans="1:12" ht="26.1" customHeight="1" x14ac:dyDescent="0.2">
      <c r="A23" s="283" t="s">
        <v>91</v>
      </c>
      <c r="B23" s="265"/>
      <c r="C23" s="114">
        <f>B10</f>
        <v>0</v>
      </c>
      <c r="D23" s="53"/>
      <c r="E23" s="310" t="s">
        <v>109</v>
      </c>
      <c r="F23" s="311"/>
      <c r="G23" s="144"/>
      <c r="H23" s="144"/>
      <c r="I23" s="53"/>
      <c r="J23" s="53"/>
      <c r="K23" s="53"/>
      <c r="L23" s="53"/>
    </row>
    <row r="24" spans="1:12" ht="26.1" customHeight="1" x14ac:dyDescent="0.2">
      <c r="A24" s="285" t="s">
        <v>92</v>
      </c>
      <c r="B24" s="286"/>
      <c r="C24" s="115">
        <f>IF((B6-B9)&lt;=0,0,(B6+B7-B9))</f>
        <v>0</v>
      </c>
      <c r="D24" s="53"/>
      <c r="E24" s="298" t="s">
        <v>110</v>
      </c>
      <c r="F24" s="299"/>
      <c r="G24" s="142"/>
      <c r="H24" s="142"/>
      <c r="I24" s="53"/>
      <c r="J24" s="53"/>
      <c r="K24" s="53"/>
      <c r="L24" s="53"/>
    </row>
    <row r="25" spans="1:12" ht="26.1" customHeight="1" x14ac:dyDescent="0.2">
      <c r="A25" s="285" t="s">
        <v>93</v>
      </c>
      <c r="B25" s="286"/>
      <c r="C25" s="115" t="str">
        <f>IFERROR(ROUNDDOWN((C23-C24)/C23,2),"--")</f>
        <v>--</v>
      </c>
      <c r="D25" s="11"/>
      <c r="E25" s="302" t="s">
        <v>116</v>
      </c>
      <c r="F25" s="303"/>
      <c r="G25" s="300"/>
      <c r="H25" s="300"/>
      <c r="I25" s="53"/>
      <c r="J25" s="53"/>
      <c r="K25" s="53"/>
      <c r="L25" s="53"/>
    </row>
    <row r="26" spans="1:12" ht="26.1" customHeight="1" x14ac:dyDescent="0.2">
      <c r="A26" s="285" t="s">
        <v>94</v>
      </c>
      <c r="B26" s="286"/>
      <c r="C26" s="114">
        <f>'2. Nakłady'!O162</f>
        <v>0</v>
      </c>
      <c r="D26" s="53"/>
      <c r="E26" s="304"/>
      <c r="F26" s="305"/>
      <c r="G26" s="301"/>
      <c r="H26" s="301"/>
      <c r="I26" s="53"/>
      <c r="J26" s="53"/>
      <c r="K26" s="53"/>
      <c r="L26" s="53"/>
    </row>
    <row r="27" spans="1:12" ht="26.1" customHeight="1" x14ac:dyDescent="0.2">
      <c r="A27" s="283" t="s">
        <v>95</v>
      </c>
      <c r="B27" s="265"/>
      <c r="C27" s="114" t="str">
        <f>IFERROR(ROUNDDOWN(C26*C25,2),"--")</f>
        <v>--</v>
      </c>
      <c r="D27" s="53"/>
      <c r="E27" s="306" t="s">
        <v>111</v>
      </c>
      <c r="F27" s="307"/>
      <c r="G27" s="186"/>
      <c r="H27" s="186"/>
      <c r="I27" s="53"/>
      <c r="J27" s="53"/>
      <c r="K27" s="53"/>
      <c r="L27" s="53"/>
    </row>
    <row r="28" spans="1:12" ht="26.1" customHeight="1" x14ac:dyDescent="0.2">
      <c r="A28" s="283" t="s">
        <v>96</v>
      </c>
      <c r="B28" s="265"/>
      <c r="C28" s="118">
        <v>0.84630000000000005</v>
      </c>
      <c r="D28" s="53"/>
      <c r="E28" s="308" t="s">
        <v>52</v>
      </c>
      <c r="F28" s="309"/>
      <c r="G28" s="145">
        <f>SUM(G21,G22,G27)</f>
        <v>0</v>
      </c>
      <c r="H28" s="145">
        <f>SUM(H21,H22,H27)</f>
        <v>0</v>
      </c>
      <c r="I28" s="53"/>
      <c r="J28" s="53"/>
      <c r="K28" s="53"/>
      <c r="L28" s="53"/>
    </row>
    <row r="29" spans="1:12" ht="26.1" customHeight="1" x14ac:dyDescent="0.2">
      <c r="A29" s="281" t="s">
        <v>118</v>
      </c>
      <c r="B29" s="282"/>
      <c r="C29" s="116" t="str">
        <f>IFERROR(ROUNDDOWN(C27*C28,2),"--")</f>
        <v>--</v>
      </c>
      <c r="D29" s="53"/>
      <c r="E29" s="293" t="s">
        <v>112</v>
      </c>
      <c r="F29" s="294"/>
      <c r="G29" s="143"/>
      <c r="H29" s="143"/>
      <c r="I29" s="53"/>
      <c r="J29" s="53"/>
      <c r="K29" s="53"/>
      <c r="L29" s="53"/>
    </row>
    <row r="30" spans="1:12" x14ac:dyDescent="0.2">
      <c r="A30" s="53"/>
      <c r="B30" s="93"/>
      <c r="C30" s="53"/>
      <c r="D30" s="53"/>
      <c r="E30" s="53"/>
      <c r="F30" s="53"/>
      <c r="G30" s="53"/>
      <c r="H30" s="53"/>
      <c r="I30" s="53"/>
      <c r="J30" s="53"/>
      <c r="K30" s="53"/>
      <c r="L30" s="53"/>
    </row>
    <row r="31" spans="1:12" x14ac:dyDescent="0.2">
      <c r="A31" s="53"/>
      <c r="B31" s="93"/>
      <c r="C31" s="53"/>
      <c r="D31" s="53"/>
      <c r="E31" s="53"/>
      <c r="F31" s="53"/>
      <c r="G31" s="53"/>
      <c r="H31" s="53"/>
      <c r="I31" s="53"/>
      <c r="J31" s="53"/>
      <c r="K31" s="53"/>
      <c r="L31" s="53"/>
    </row>
    <row r="32" spans="1:12" x14ac:dyDescent="0.2">
      <c r="A32" s="53"/>
      <c r="B32" s="93"/>
      <c r="C32" s="53"/>
      <c r="D32" s="53"/>
      <c r="E32" s="53"/>
      <c r="F32" s="53"/>
      <c r="G32" s="53"/>
      <c r="H32" s="53"/>
      <c r="I32" s="53"/>
      <c r="J32" s="53"/>
      <c r="K32" s="53"/>
      <c r="L32" s="53"/>
    </row>
    <row r="33" spans="1:12" x14ac:dyDescent="0.2">
      <c r="A33" s="53"/>
      <c r="B33" s="93"/>
      <c r="C33" s="53"/>
      <c r="D33" s="53"/>
      <c r="E33" s="53"/>
      <c r="F33" s="53"/>
      <c r="G33" s="53"/>
      <c r="H33" s="53"/>
      <c r="I33" s="53"/>
      <c r="J33" s="53"/>
      <c r="K33" s="53"/>
      <c r="L33" s="53"/>
    </row>
    <row r="34" spans="1:12" x14ac:dyDescent="0.2">
      <c r="D34" s="53"/>
      <c r="E34" s="53"/>
      <c r="F34" s="53"/>
      <c r="G34" s="53"/>
      <c r="H34" s="53"/>
      <c r="I34" s="53"/>
      <c r="J34" s="53"/>
      <c r="K34" s="53"/>
      <c r="L34" s="53"/>
    </row>
  </sheetData>
  <customSheetViews>
    <customSheetView guid="{81526E2D-C179-4F61-BBE9-8364D75F4482}" printArea="1" hiddenRows="1">
      <selection activeCell="D15" sqref="D15"/>
      <pageMargins left="0.75" right="0.75" top="1" bottom="1" header="0.5" footer="0.5"/>
      <pageSetup paperSize="8" scale="77" orientation="landscape" r:id="rId1"/>
      <headerFooter alignWithMargins="0"/>
    </customSheetView>
    <customSheetView guid="{4F7FA9F7-6982-4D1A-B869-13D3349DEE4E}" hiddenRows="1">
      <selection activeCell="M50" sqref="M50"/>
      <pageMargins left="0.75" right="0.75" top="1" bottom="1" header="0.5" footer="0.5"/>
      <pageSetup paperSize="8" scale="77" orientation="landscape" r:id="rId2"/>
      <headerFooter alignWithMargins="0"/>
    </customSheetView>
    <customSheetView guid="{4B5DA7B8-D2FE-4486-B62F-E16B3645B5F7}" printArea="1" hiddenRows="1">
      <selection activeCell="H17" sqref="H17"/>
      <pageMargins left="0.75" right="0.75" top="1" bottom="1" header="0.5" footer="0.5"/>
      <pageSetup paperSize="8" scale="77" orientation="landscape" r:id="rId3"/>
      <headerFooter alignWithMargins="0"/>
    </customSheetView>
  </customSheetViews>
  <mergeCells count="23">
    <mergeCell ref="E29:F29"/>
    <mergeCell ref="E21:F21"/>
    <mergeCell ref="E19:H19"/>
    <mergeCell ref="E24:F24"/>
    <mergeCell ref="G25:G26"/>
    <mergeCell ref="H25:H26"/>
    <mergeCell ref="E25:F25"/>
    <mergeCell ref="E26:F26"/>
    <mergeCell ref="E27:F27"/>
    <mergeCell ref="E28:F28"/>
    <mergeCell ref="E23:F23"/>
    <mergeCell ref="A19:C19"/>
    <mergeCell ref="A20:B20"/>
    <mergeCell ref="E20:F20"/>
    <mergeCell ref="E22:F22"/>
    <mergeCell ref="A27:B27"/>
    <mergeCell ref="A29:B29"/>
    <mergeCell ref="A28:B28"/>
    <mergeCell ref="A22:C22"/>
    <mergeCell ref="A23:B23"/>
    <mergeCell ref="A24:B24"/>
    <mergeCell ref="A25:B25"/>
    <mergeCell ref="A26:B26"/>
  </mergeCells>
  <phoneticPr fontId="10" type="noConversion"/>
  <conditionalFormatting sqref="E26:F26">
    <cfRule type="expression" dxfId="1" priority="1">
      <formula>$G$25&gt;0</formula>
    </cfRule>
    <cfRule type="expression" dxfId="0" priority="2">
      <formula>$H$25&gt;0</formula>
    </cfRule>
  </conditionalFormatting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68" orientation="landscape" r:id="rId4"/>
  <headerFooter alignWithMargins="0"/>
  <drawing r:id="rId5"/>
  <legacy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view="pageBreakPreview" zoomScale="90" zoomScaleNormal="100" zoomScaleSheetLayoutView="90" workbookViewId="0">
      <selection activeCell="C5" sqref="C5"/>
    </sheetView>
  </sheetViews>
  <sheetFormatPr defaultColWidth="8.7109375" defaultRowHeight="12.75" x14ac:dyDescent="0.2"/>
  <cols>
    <col min="1" max="1" width="3.5703125" style="53" customWidth="1"/>
    <col min="2" max="2" width="8.85546875" style="54" customWidth="1"/>
    <col min="3" max="3" width="31.5703125" style="93" customWidth="1"/>
    <col min="4" max="4" width="29.140625" style="53" customWidth="1"/>
    <col min="5" max="5" width="29.85546875" style="53" customWidth="1"/>
    <col min="6" max="6" width="1" style="53" customWidth="1"/>
    <col min="7" max="8" width="12.42578125" style="53" bestFit="1" customWidth="1"/>
    <col min="9" max="14" width="12.5703125" style="53" bestFit="1" customWidth="1"/>
    <col min="15" max="15" width="0.85546875" style="53" customWidth="1"/>
    <col min="16" max="16384" width="8.7109375" style="53"/>
  </cols>
  <sheetData>
    <row r="1" spans="2:5" ht="32.25" customHeight="1" x14ac:dyDescent="0.2"/>
    <row r="4" spans="2:5" ht="38.25" x14ac:dyDescent="0.2">
      <c r="B4" s="95" t="s">
        <v>25</v>
      </c>
      <c r="C4" s="96" t="s">
        <v>85</v>
      </c>
      <c r="D4" s="96" t="s">
        <v>87</v>
      </c>
      <c r="E4" s="95" t="s">
        <v>86</v>
      </c>
    </row>
    <row r="5" spans="2:5" ht="32.1" customHeight="1" x14ac:dyDescent="0.2">
      <c r="B5" s="94">
        <v>1</v>
      </c>
      <c r="C5" s="97"/>
      <c r="D5" s="97"/>
      <c r="E5" s="97"/>
    </row>
    <row r="6" spans="2:5" ht="32.1" customHeight="1" x14ac:dyDescent="0.2">
      <c r="B6" s="94">
        <f>B5+1</f>
        <v>2</v>
      </c>
      <c r="C6" s="97"/>
      <c r="D6" s="97"/>
      <c r="E6" s="97"/>
    </row>
    <row r="7" spans="2:5" ht="32.1" customHeight="1" x14ac:dyDescent="0.2">
      <c r="B7" s="94">
        <f t="shared" ref="B7:B20" si="0">B6+1</f>
        <v>3</v>
      </c>
      <c r="C7" s="97"/>
      <c r="D7" s="97"/>
      <c r="E7" s="97"/>
    </row>
    <row r="8" spans="2:5" ht="32.1" customHeight="1" x14ac:dyDescent="0.2">
      <c r="B8" s="94">
        <f t="shared" si="0"/>
        <v>4</v>
      </c>
      <c r="C8" s="97"/>
      <c r="D8" s="97"/>
      <c r="E8" s="97"/>
    </row>
    <row r="9" spans="2:5" ht="32.1" customHeight="1" x14ac:dyDescent="0.2">
      <c r="B9" s="94">
        <f t="shared" si="0"/>
        <v>5</v>
      </c>
      <c r="C9" s="97"/>
      <c r="D9" s="97"/>
      <c r="E9" s="97"/>
    </row>
    <row r="10" spans="2:5" ht="32.1" customHeight="1" x14ac:dyDescent="0.2">
      <c r="B10" s="94">
        <f t="shared" si="0"/>
        <v>6</v>
      </c>
      <c r="C10" s="97"/>
      <c r="D10" s="97"/>
      <c r="E10" s="97"/>
    </row>
    <row r="11" spans="2:5" ht="32.1" customHeight="1" x14ac:dyDescent="0.2">
      <c r="B11" s="94">
        <f t="shared" si="0"/>
        <v>7</v>
      </c>
      <c r="C11" s="97"/>
      <c r="D11" s="97"/>
      <c r="E11" s="97"/>
    </row>
    <row r="12" spans="2:5" ht="32.1" customHeight="1" x14ac:dyDescent="0.2">
      <c r="B12" s="94">
        <f t="shared" si="0"/>
        <v>8</v>
      </c>
      <c r="C12" s="97"/>
      <c r="D12" s="97"/>
      <c r="E12" s="97"/>
    </row>
    <row r="13" spans="2:5" ht="32.1" customHeight="1" x14ac:dyDescent="0.2">
      <c r="B13" s="94">
        <f t="shared" si="0"/>
        <v>9</v>
      </c>
      <c r="C13" s="97"/>
      <c r="D13" s="97"/>
      <c r="E13" s="97"/>
    </row>
    <row r="14" spans="2:5" ht="32.1" customHeight="1" x14ac:dyDescent="0.2">
      <c r="B14" s="94">
        <f t="shared" si="0"/>
        <v>10</v>
      </c>
      <c r="C14" s="97"/>
      <c r="D14" s="97"/>
      <c r="E14" s="97"/>
    </row>
    <row r="15" spans="2:5" ht="32.1" customHeight="1" x14ac:dyDescent="0.2">
      <c r="B15" s="94">
        <f t="shared" si="0"/>
        <v>11</v>
      </c>
      <c r="C15" s="97"/>
      <c r="D15" s="97"/>
      <c r="E15" s="97"/>
    </row>
    <row r="16" spans="2:5" ht="32.1" customHeight="1" x14ac:dyDescent="0.2">
      <c r="B16" s="94">
        <f t="shared" si="0"/>
        <v>12</v>
      </c>
      <c r="C16" s="97"/>
      <c r="D16" s="97"/>
      <c r="E16" s="97"/>
    </row>
    <row r="17" spans="2:5" ht="32.1" customHeight="1" x14ac:dyDescent="0.2">
      <c r="B17" s="94">
        <f t="shared" si="0"/>
        <v>13</v>
      </c>
      <c r="C17" s="97"/>
      <c r="D17" s="97"/>
      <c r="E17" s="97"/>
    </row>
    <row r="18" spans="2:5" ht="32.1" customHeight="1" x14ac:dyDescent="0.2">
      <c r="B18" s="94">
        <f t="shared" si="0"/>
        <v>14</v>
      </c>
      <c r="C18" s="97"/>
      <c r="D18" s="97"/>
      <c r="E18" s="97"/>
    </row>
    <row r="19" spans="2:5" ht="32.1" customHeight="1" x14ac:dyDescent="0.2">
      <c r="B19" s="94">
        <f t="shared" si="0"/>
        <v>15</v>
      </c>
      <c r="C19" s="97"/>
      <c r="D19" s="97"/>
      <c r="E19" s="97"/>
    </row>
    <row r="20" spans="2:5" ht="32.1" customHeight="1" x14ac:dyDescent="0.2">
      <c r="B20" s="94">
        <f t="shared" si="0"/>
        <v>16</v>
      </c>
      <c r="C20" s="97"/>
      <c r="D20" s="97"/>
      <c r="E20" s="97"/>
    </row>
  </sheetData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7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2:I31"/>
  <sheetViews>
    <sheetView workbookViewId="0">
      <selection activeCell="A14" sqref="A14"/>
    </sheetView>
  </sheetViews>
  <sheetFormatPr defaultRowHeight="12.75" x14ac:dyDescent="0.2"/>
  <cols>
    <col min="1" max="1" width="21.140625" customWidth="1"/>
    <col min="2" max="2" width="1.140625" customWidth="1"/>
    <col min="3" max="3" width="13.85546875" customWidth="1"/>
    <col min="4" max="4" width="1" customWidth="1"/>
    <col min="5" max="5" width="0.85546875" customWidth="1"/>
    <col min="6" max="6" width="54.5703125" customWidth="1"/>
    <col min="7" max="7" width="20.85546875" customWidth="1"/>
    <col min="8" max="8" width="22.5703125" customWidth="1"/>
    <col min="9" max="9" width="13" customWidth="1"/>
  </cols>
  <sheetData>
    <row r="2" spans="1:9" ht="25.5" x14ac:dyDescent="0.2">
      <c r="A2" s="124" t="s">
        <v>122</v>
      </c>
      <c r="C2" s="126" t="s">
        <v>30</v>
      </c>
      <c r="F2" s="127" t="s">
        <v>26</v>
      </c>
      <c r="G2" s="126" t="s">
        <v>39</v>
      </c>
      <c r="H2" s="126" t="s">
        <v>65</v>
      </c>
      <c r="I2" s="126" t="s">
        <v>142</v>
      </c>
    </row>
    <row r="3" spans="1:9" ht="25.5" customHeight="1" x14ac:dyDescent="0.2">
      <c r="A3" s="125" t="s">
        <v>123</v>
      </c>
      <c r="C3" s="3">
        <v>2022</v>
      </c>
      <c r="F3" s="166" t="s">
        <v>136</v>
      </c>
      <c r="G3" s="3" t="s">
        <v>40</v>
      </c>
      <c r="H3" s="3" t="s">
        <v>68</v>
      </c>
      <c r="I3" s="186" t="s">
        <v>40</v>
      </c>
    </row>
    <row r="4" spans="1:9" ht="24" customHeight="1" x14ac:dyDescent="0.2">
      <c r="A4" s="125" t="s">
        <v>128</v>
      </c>
      <c r="C4" s="3">
        <v>2023</v>
      </c>
      <c r="F4" s="185" t="s">
        <v>137</v>
      </c>
      <c r="G4" s="3" t="s">
        <v>41</v>
      </c>
      <c r="H4" s="3" t="s">
        <v>67</v>
      </c>
      <c r="I4" s="186" t="s">
        <v>41</v>
      </c>
    </row>
    <row r="5" spans="1:9" x14ac:dyDescent="0.2">
      <c r="A5" s="3"/>
      <c r="C5" s="3"/>
      <c r="F5" s="3" t="s">
        <v>133</v>
      </c>
      <c r="G5" s="3"/>
      <c r="H5" s="3"/>
      <c r="I5" s="3"/>
    </row>
    <row r="6" spans="1:9" x14ac:dyDescent="0.2">
      <c r="A6" s="3"/>
      <c r="C6" s="3"/>
      <c r="F6" s="3" t="s">
        <v>27</v>
      </c>
      <c r="G6" s="3"/>
      <c r="H6" s="3"/>
      <c r="I6" s="3"/>
    </row>
    <row r="7" spans="1:9" x14ac:dyDescent="0.2">
      <c r="A7" s="3"/>
      <c r="C7" s="3"/>
      <c r="F7" s="167" t="s">
        <v>28</v>
      </c>
      <c r="G7" s="3"/>
      <c r="H7" s="3"/>
      <c r="I7" s="3"/>
    </row>
    <row r="8" spans="1:9" x14ac:dyDescent="0.2">
      <c r="A8" s="3"/>
      <c r="C8" s="3"/>
      <c r="F8" s="3" t="s">
        <v>134</v>
      </c>
      <c r="G8" s="3"/>
      <c r="H8" s="3"/>
      <c r="I8" s="3"/>
    </row>
    <row r="9" spans="1:9" ht="38.25" x14ac:dyDescent="0.2">
      <c r="A9" s="3"/>
      <c r="C9" s="3"/>
      <c r="F9" s="167" t="s">
        <v>126</v>
      </c>
      <c r="G9" s="3"/>
      <c r="H9" s="3"/>
      <c r="I9" s="3"/>
    </row>
    <row r="10" spans="1:9" x14ac:dyDescent="0.2">
      <c r="A10" s="3"/>
      <c r="C10" s="3"/>
      <c r="F10" s="3" t="s">
        <v>135</v>
      </c>
      <c r="G10" s="3"/>
      <c r="H10" s="3"/>
      <c r="I10" s="3"/>
    </row>
    <row r="11" spans="1:9" x14ac:dyDescent="0.2">
      <c r="F11" s="168" t="s">
        <v>29</v>
      </c>
    </row>
    <row r="12" spans="1:9" x14ac:dyDescent="0.2">
      <c r="F12" s="167" t="s">
        <v>127</v>
      </c>
    </row>
    <row r="13" spans="1:9" x14ac:dyDescent="0.2">
      <c r="F13" s="180" t="s">
        <v>58</v>
      </c>
    </row>
    <row r="16" spans="1:9" x14ac:dyDescent="0.2">
      <c r="F16" s="168"/>
    </row>
    <row r="19" spans="6:6" x14ac:dyDescent="0.2">
      <c r="F19" s="14"/>
    </row>
    <row r="20" spans="6:6" x14ac:dyDescent="0.2">
      <c r="F20" s="187"/>
    </row>
    <row r="21" spans="6:6" x14ac:dyDescent="0.2">
      <c r="F21" s="187"/>
    </row>
    <row r="22" spans="6:6" x14ac:dyDescent="0.2">
      <c r="F22" s="188"/>
    </row>
    <row r="23" spans="6:6" x14ac:dyDescent="0.2">
      <c r="F23" s="187"/>
    </row>
    <row r="24" spans="6:6" x14ac:dyDescent="0.2">
      <c r="F24" s="187"/>
    </row>
    <row r="25" spans="6:6" x14ac:dyDescent="0.2">
      <c r="F25" s="187"/>
    </row>
    <row r="26" spans="6:6" x14ac:dyDescent="0.2">
      <c r="F26" s="187"/>
    </row>
    <row r="27" spans="6:6" x14ac:dyDescent="0.2">
      <c r="F27" s="189"/>
    </row>
    <row r="28" spans="6:6" x14ac:dyDescent="0.2">
      <c r="F28" s="187"/>
    </row>
    <row r="29" spans="6:6" x14ac:dyDescent="0.2">
      <c r="F29" s="188"/>
    </row>
    <row r="30" spans="6:6" x14ac:dyDescent="0.2">
      <c r="F30" s="190"/>
    </row>
    <row r="31" spans="6:6" x14ac:dyDescent="0.2">
      <c r="F31" s="19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10</vt:i4>
      </vt:variant>
    </vt:vector>
  </HeadingPairs>
  <TitlesOfParts>
    <vt:vector size="19" baseType="lpstr">
      <vt:lpstr>1. Założenia</vt:lpstr>
      <vt:lpstr>2. Nakłady</vt:lpstr>
      <vt:lpstr>2.a Struktura_kosztów</vt:lpstr>
      <vt:lpstr>3. Przychody</vt:lpstr>
      <vt:lpstr>4. Koszty operacyjne</vt:lpstr>
      <vt:lpstr>5. Przepływy</vt:lpstr>
      <vt:lpstr>6. Wsk. rentowności; Luka</vt:lpstr>
      <vt:lpstr>7. Analiza ekonomiczna</vt:lpstr>
      <vt:lpstr>Listy wyboru</vt:lpstr>
      <vt:lpstr>'1. Założenia'!Obszar_wydruku</vt:lpstr>
      <vt:lpstr>'2. Nakłady'!Obszar_wydruku</vt:lpstr>
      <vt:lpstr>'3. Przychody'!Obszar_wydruku</vt:lpstr>
      <vt:lpstr>'4. Koszty operacyjne'!Obszar_wydruku</vt:lpstr>
      <vt:lpstr>'5. Przepływy'!Obszar_wydruku</vt:lpstr>
      <vt:lpstr>'6. Wsk. rentowności; Luka'!Obszar_wydruku</vt:lpstr>
      <vt:lpstr>'7. Analiza ekonomiczna'!Obszar_wydruku</vt:lpstr>
      <vt:lpstr>'3. Przychody'!Tytuły_wydruku</vt:lpstr>
      <vt:lpstr>'4. Koszty operacyjne'!Tytuły_wydruku</vt:lpstr>
      <vt:lpstr>'5. Przepływy'!Tytuły_wydruku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cuimako04</cp:lastModifiedBy>
  <cp:lastPrinted>2018-06-29T12:33:11Z</cp:lastPrinted>
  <dcterms:created xsi:type="dcterms:W3CDTF">2007-10-03T17:46:26Z</dcterms:created>
  <dcterms:modified xsi:type="dcterms:W3CDTF">2022-02-17T14:55:11Z</dcterms:modified>
</cp:coreProperties>
</file>